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2\"/>
    </mc:Choice>
  </mc:AlternateContent>
  <bookViews>
    <workbookView xWindow="0" yWindow="0" windowWidth="23595" windowHeight="10320" activeTab="5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OPEC" sheetId="9" r:id="rId6"/>
    <sheet name="KfW" sheetId="10" r:id="rId7"/>
    <sheet name="SFD" sheetId="11" r:id="rId8"/>
    <sheet name="KFAD" sheetId="12" r:id="rId9"/>
    <sheet name="JICA" sheetId="13" r:id="rId10"/>
    <sheet name="EU MA pomoć" sheetId="14" r:id="rId11"/>
  </sheets>
  <definedNames>
    <definedName name="_xlnm.Print_Area" localSheetId="3">CEB!$A$1:$M$16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" l="1"/>
  <c r="J21" i="2"/>
  <c r="L20" i="2"/>
  <c r="J20" i="2"/>
  <c r="K20" i="2" s="1"/>
  <c r="K29" i="6" l="1"/>
  <c r="K30" i="6"/>
  <c r="K31" i="6"/>
  <c r="K28" i="6"/>
  <c r="K27" i="6"/>
  <c r="K26" i="6"/>
  <c r="K21" i="6" l="1"/>
  <c r="K20" i="6"/>
  <c r="K16" i="2" l="1"/>
  <c r="K17" i="2"/>
  <c r="L9" i="14" l="1"/>
  <c r="J9" i="14"/>
  <c r="I9" i="14"/>
  <c r="K9" i="14"/>
  <c r="K8" i="14"/>
  <c r="K7" i="14"/>
  <c r="K6" i="14"/>
  <c r="K5" i="13"/>
  <c r="K5" i="12"/>
  <c r="K14" i="11"/>
  <c r="L10" i="11"/>
  <c r="J10" i="11"/>
  <c r="K6" i="11"/>
  <c r="I10" i="11"/>
  <c r="K13" i="11"/>
  <c r="K10" i="11"/>
  <c r="K8" i="11"/>
  <c r="K5" i="11"/>
  <c r="I10" i="10"/>
  <c r="K10" i="10" s="1"/>
  <c r="K11" i="10"/>
  <c r="K12" i="10"/>
  <c r="K13" i="10"/>
  <c r="K14" i="10"/>
  <c r="K9" i="10"/>
  <c r="K7" i="10"/>
  <c r="K6" i="10"/>
  <c r="K5" i="10"/>
  <c r="K5" i="9"/>
  <c r="K8" i="9"/>
  <c r="K7" i="9"/>
  <c r="L12" i="8"/>
  <c r="L8" i="8"/>
  <c r="J12" i="8"/>
  <c r="J8" i="8"/>
  <c r="I12" i="8"/>
  <c r="I8" i="8"/>
  <c r="K8" i="8" s="1"/>
  <c r="K6" i="8"/>
  <c r="K7" i="8"/>
  <c r="K10" i="8"/>
  <c r="K11" i="8"/>
  <c r="K12" i="8"/>
  <c r="L27" i="1"/>
  <c r="J27" i="1"/>
  <c r="I27" i="1"/>
  <c r="K26" i="1"/>
  <c r="K25" i="1"/>
  <c r="K12" i="7"/>
  <c r="K13" i="7"/>
  <c r="K14" i="7"/>
  <c r="K15" i="7"/>
  <c r="L9" i="7"/>
  <c r="J9" i="7"/>
  <c r="K7" i="7"/>
  <c r="I9" i="7"/>
  <c r="K16" i="7"/>
  <c r="K10" i="7"/>
  <c r="K9" i="7"/>
  <c r="K8" i="7"/>
  <c r="K6" i="7"/>
  <c r="K23" i="6"/>
  <c r="L19" i="6"/>
  <c r="J19" i="6"/>
  <c r="I19" i="6"/>
  <c r="K6" i="6"/>
  <c r="K5" i="6"/>
  <c r="K7" i="6"/>
  <c r="K8" i="6"/>
  <c r="K9" i="6"/>
  <c r="K10" i="6"/>
  <c r="K11" i="6"/>
  <c r="K12" i="6"/>
  <c r="K13" i="6"/>
  <c r="K14" i="6"/>
  <c r="K15" i="6"/>
  <c r="K17" i="6"/>
  <c r="K18" i="6"/>
  <c r="K25" i="6"/>
  <c r="K23" i="2"/>
  <c r="K24" i="2"/>
  <c r="K25" i="2"/>
  <c r="K19" i="2"/>
  <c r="K6" i="2"/>
  <c r="K7" i="2"/>
  <c r="K8" i="2"/>
  <c r="K9" i="2"/>
  <c r="K10" i="2"/>
  <c r="K11" i="2"/>
  <c r="K12" i="2"/>
  <c r="K13" i="2"/>
  <c r="K14" i="2"/>
  <c r="K15" i="2"/>
  <c r="K5" i="2"/>
  <c r="K27" i="1" l="1"/>
  <c r="K19" i="6"/>
  <c r="K11" i="11"/>
  <c r="K9" i="11"/>
  <c r="L23" i="1"/>
  <c r="L18" i="1"/>
  <c r="L14" i="1"/>
  <c r="L10" i="1"/>
  <c r="J23" i="1"/>
  <c r="J18" i="1"/>
  <c r="J14" i="1"/>
  <c r="J10" i="1"/>
  <c r="K5" i="1"/>
  <c r="K6" i="1"/>
  <c r="K19" i="1"/>
  <c r="K22" i="1"/>
  <c r="K21" i="1"/>
  <c r="K17" i="1"/>
  <c r="K16" i="1"/>
  <c r="K13" i="1"/>
  <c r="K12" i="1"/>
  <c r="K9" i="1"/>
  <c r="K8" i="1"/>
  <c r="I23" i="1"/>
  <c r="I18" i="1"/>
  <c r="I14" i="1"/>
  <c r="I10" i="1"/>
  <c r="K10" i="1" l="1"/>
  <c r="K18" i="1"/>
  <c r="K14" i="1"/>
  <c r="K23" i="1"/>
</calcChain>
</file>

<file path=xl/sharedStrings.xml><?xml version="1.0" encoding="utf-8"?>
<sst xmlns="http://schemas.openxmlformats.org/spreadsheetml/2006/main" count="810" uniqueCount="374">
  <si>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</si>
  <si>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</si>
  <si>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</si>
  <si>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</si>
  <si>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</si>
  <si>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</si>
  <si>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</si>
  <si>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</si>
  <si>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</si>
  <si>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</si>
  <si>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</si>
  <si>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</si>
  <si>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</si>
  <si>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</si>
  <si>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</si>
  <si>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</si>
  <si>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</si>
  <si>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</si>
  <si>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</si>
  <si>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</si>
  <si>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</si>
  <si>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</si>
  <si>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</si>
  <si>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</si>
  <si>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</si>
  <si>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</si>
  <si>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</si>
  <si>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</si>
  <si>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</si>
  <si>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</si>
  <si>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</si>
  <si>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</si>
  <si>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</si>
  <si>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</si>
  <si>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</si>
  <si>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</si>
  <si>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</si>
  <si>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</si>
  <si>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</si>
  <si>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>USD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</si>
  <si>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</si>
  <si>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</si>
  <si>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</si>
  <si>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</si>
  <si>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</si>
  <si>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</si>
  <si>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</si>
  <si>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</si>
  <si>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</si>
  <si>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</si>
  <si>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</si>
  <si>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</si>
  <si>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</si>
  <si>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30.06.2014. 30.06.2018. 30.06.2021. 30.06.2022.</t>
  </si>
  <si>
    <t>14.09.2011.</t>
  </si>
  <si>
    <t>30.06.2014. 30.06.2016. 30.06.2021. 30.06.2022.</t>
  </si>
  <si>
    <t>26.02.2016.</t>
  </si>
  <si>
    <t>31.05.2017. 31.05.2020. 31.05.2023.</t>
  </si>
  <si>
    <t>13.07.2016.</t>
  </si>
  <si>
    <t>30.10.2018. 30.10.2022.</t>
  </si>
  <si>
    <t>23.06.2017.</t>
  </si>
  <si>
    <t>23.02.2021. 23.02.2023.</t>
  </si>
  <si>
    <t>10.11.2017.</t>
  </si>
  <si>
    <t>29.12.2019. 31.12.2021.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</si>
  <si>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</si>
  <si>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</si>
  <si>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</si>
  <si>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</si>
  <si>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</si>
  <si>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</si>
  <si>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</si>
  <si>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</si>
  <si>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Investicijski grant Koridor Vc " Izgradnja dionice autoceste Svilaj -Odžak" (WBIF CF 1006 BiH TRA)*</t>
  </si>
  <si>
    <t>2a</t>
  </si>
  <si>
    <t>2b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</si>
  <si>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</si>
  <si>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</si>
  <si>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</si>
  <si>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27.4.2017.</t>
  </si>
  <si>
    <t>31.12.2019.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</si>
  <si>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</si>
  <si>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</si>
  <si>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</si>
  <si>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</si>
  <si>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</si>
  <si>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</si>
  <si>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</si>
  <si>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</si>
  <si>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>PIU jedinica u MSTEO BiH vrši implementaciju Projekta i na državnom i na nivou FBiH</t>
  </si>
  <si>
    <t>**</t>
  </si>
  <si>
    <t xml:space="preserve">Odnosi se na grantove koji se implementiraju na državnom nivou.  </t>
  </si>
  <si>
    <t>EBRD krediti</t>
  </si>
  <si>
    <t>EBRD grantovi</t>
  </si>
  <si>
    <t>Koridor Vc 2 - 47372 -(FBiH)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</si>
  <si>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</si>
  <si>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</si>
  <si>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</si>
  <si>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</si>
  <si>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</si>
  <si>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</si>
  <si>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</si>
  <si>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</si>
  <si>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</si>
  <si>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</si>
  <si>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</si>
  <si>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</si>
  <si>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22.12.2019. 31.05.2021. 31.12.2021. 31.12.2022.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</si>
  <si>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</si>
  <si>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</si>
  <si>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</si>
  <si>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</si>
  <si>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</si>
  <si>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</si>
  <si>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</si>
  <si>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</si>
  <si>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</si>
  <si>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</si>
  <si>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</si>
  <si>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</si>
  <si>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</si>
  <si>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</si>
  <si>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</si>
  <si>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</si>
  <si>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</si>
  <si>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</si>
  <si>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</si>
  <si>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</si>
  <si>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EBRD garancije</t>
  </si>
  <si>
    <t>12.06.2019.</t>
  </si>
  <si>
    <t>31.12.2020.   10.12.2022.</t>
  </si>
  <si>
    <t xml:space="preserve">Odnosi se na kredit potpisan između EBRD i JP "Autoputevi Republike Srpske" a država BiH je davalac garancija 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</si>
  <si>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</si>
  <si>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</si>
  <si>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</si>
  <si>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</si>
  <si>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</si>
  <si>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</si>
  <si>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</si>
  <si>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</si>
  <si>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</si>
  <si>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</si>
  <si>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31.12.2017. 31.12.2018. 31.12.2022.</t>
  </si>
  <si>
    <t>30.06.2021
30.06.2022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</si>
  <si>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</si>
  <si>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</si>
  <si>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</si>
  <si>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</si>
  <si>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</si>
  <si>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</si>
  <si>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</si>
  <si>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</si>
  <si>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</si>
  <si>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</si>
  <si>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</si>
  <si>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</si>
  <si>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</si>
  <si>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</si>
  <si>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</si>
  <si>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konkurentnosti u ruralnim područjima</t>
  </si>
  <si>
    <t>Razvoj ruralnih preduzeća i privrede - READP</t>
  </si>
  <si>
    <t>16.03.2017.</t>
  </si>
  <si>
    <t>31.03.2022.</t>
  </si>
  <si>
    <t>08.07.2021.</t>
  </si>
  <si>
    <t>30.09.2026.</t>
  </si>
  <si>
    <t>OPEC krediti</t>
  </si>
  <si>
    <t>Autoput na Koridoru Vc poddionica (FBiH) Klopče - D. Gračanica Komp. B -1589PB</t>
  </si>
  <si>
    <t>Autoput na Koridoru Vc poddionica (FBiH) Nemila - Donja Gračanica (Zenica sjever)</t>
  </si>
  <si>
    <t>a.</t>
  </si>
  <si>
    <t>Komponenta A 12665 P</t>
  </si>
  <si>
    <t>b.</t>
  </si>
  <si>
    <t>Komponenta B 12663 PB</t>
  </si>
  <si>
    <t>06.04.2016.</t>
  </si>
  <si>
    <t>31.12.2021. 30.06.2022.</t>
  </si>
  <si>
    <t>14.07.2020.</t>
  </si>
  <si>
    <t>KfW krediti</t>
  </si>
  <si>
    <t>KfW grantovi</t>
  </si>
  <si>
    <t>Vjetropark Hrgud (RS)</t>
  </si>
  <si>
    <t>Sanacija HE Trebinje 1, Faza III (RS)</t>
  </si>
  <si>
    <t>HE Janjici (FBiH)</t>
  </si>
  <si>
    <t>05.09.2017.</t>
  </si>
  <si>
    <t>15.11.2021</t>
  </si>
  <si>
    <t>25.03.2013.</t>
  </si>
  <si>
    <t>30.06.2016. 30.06.2019.</t>
  </si>
  <si>
    <t>26.01.2016.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</si>
  <si>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</si>
  <si>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</si>
  <si>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</si>
  <si>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</si>
  <si>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</si>
  <si>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</si>
  <si>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</si>
  <si>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</si>
  <si>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</si>
  <si>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</si>
  <si>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</si>
  <si>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</si>
  <si>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</si>
  <si>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</si>
  <si>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</si>
  <si>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</si>
  <si>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</si>
  <si>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</si>
  <si>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</si>
  <si>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</si>
  <si>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</si>
  <si>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</si>
  <si>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31.01.2023.</t>
  </si>
  <si>
    <t>31.07.2015. 30.07.2017. 15.12.2020. 31.12.2022.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</si>
  <si>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</si>
  <si>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</si>
  <si>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</si>
  <si>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</si>
  <si>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</si>
  <si>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30.06.2019. 10.12.2022.</t>
  </si>
  <si>
    <t>07.12.2016.</t>
  </si>
  <si>
    <t>30.06.2018. 30.06.2022.</t>
  </si>
  <si>
    <t>SR</t>
  </si>
  <si>
    <t>KFAD kredit</t>
  </si>
  <si>
    <t>Autoput Nemila - D. Gračanica FBiH KF1012</t>
  </si>
  <si>
    <t>KD</t>
  </si>
  <si>
    <t>30.06.2023.</t>
  </si>
  <si>
    <t>Projekat izgradnje postrojenja za desumporizaciju gorivih gasova  za TE   Ugljevik -BH-P2 (RS)</t>
  </si>
  <si>
    <t>JICA kredit</t>
  </si>
  <si>
    <t>16.04.2010.</t>
  </si>
  <si>
    <t>16.04.2018. 16.04.2022.</t>
  </si>
  <si>
    <t>JPY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</si>
  <si>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</si>
  <si>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</si>
  <si>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</si>
  <si>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</si>
  <si>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</si>
  <si>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</si>
  <si>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</si>
  <si>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r>
      <t xml:space="preserve">Koridor Vc u RS-u -Dio 1-49053 -  </t>
    </r>
    <r>
      <rPr>
        <b/>
        <sz val="9"/>
        <rFont val="Times New Roman"/>
        <family val="1"/>
      </rPr>
      <t>garancije (RS) *</t>
    </r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</si>
  <si>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</si>
  <si>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</si>
  <si>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</si>
  <si>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</si>
  <si>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</si>
  <si>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</si>
  <si>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</si>
  <si>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</si>
  <si>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</si>
  <si>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</si>
  <si>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03.09.2014.</t>
  </si>
  <si>
    <t>30.08.2018.</t>
  </si>
  <si>
    <t>Energetski</t>
  </si>
  <si>
    <t>Transport</t>
  </si>
  <si>
    <t>Vodoprivreda</t>
  </si>
  <si>
    <t>09.11.2017.</t>
  </si>
  <si>
    <t>14.10.2013</t>
  </si>
  <si>
    <t>30.06.2014.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</si>
  <si>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</si>
  <si>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</si>
  <si>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</si>
  <si>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</si>
  <si>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</si>
  <si>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</si>
  <si>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</si>
  <si>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</si>
  <si>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20.10.2016.</t>
  </si>
  <si>
    <t>05.03.2015.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</si>
  <si>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</si>
  <si>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</si>
  <si>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</si>
  <si>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</si>
  <si>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</si>
  <si>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</si>
  <si>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</si>
  <si>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</si>
  <si>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</si>
  <si>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</si>
  <si>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</si>
  <si>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</si>
  <si>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</si>
  <si>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</si>
  <si>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</si>
  <si>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</si>
  <si>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</si>
  <si>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</si>
  <si>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</si>
  <si>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</si>
  <si>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</si>
  <si>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</si>
  <si>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</si>
  <si>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</si>
  <si>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</si>
  <si>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</si>
  <si>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</si>
  <si>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</si>
  <si>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</si>
  <si>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</si>
  <si>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</si>
  <si>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</si>
  <si>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</si>
  <si>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</si>
  <si>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25.04.2017.    27.04.2017.</t>
  </si>
  <si>
    <t>30.04.2013.  14.05.2013.</t>
  </si>
  <si>
    <t>05.12.2013.</t>
  </si>
  <si>
    <t xml:space="preserve">14.06.2016.    </t>
  </si>
  <si>
    <t>22.12.2015.</t>
  </si>
  <si>
    <t>27.06.2016.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</si>
  <si>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</si>
  <si>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</si>
  <si>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</si>
  <si>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</si>
  <si>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</si>
  <si>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</si>
  <si>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</si>
  <si>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05.01.2018.</t>
  </si>
  <si>
    <t>03.07.2018.</t>
  </si>
  <si>
    <t>26.10.2020.</t>
  </si>
  <si>
    <t>21.03.2010.</t>
  </si>
  <si>
    <t>20.10.2009.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</si>
  <si>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</si>
  <si>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</si>
  <si>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</si>
  <si>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</si>
  <si>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</si>
  <si>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</si>
  <si>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</si>
  <si>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</si>
  <si>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</si>
  <si>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</si>
  <si>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</si>
  <si>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</si>
  <si>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</si>
  <si>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</si>
  <si>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</si>
  <si>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</si>
  <si>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</si>
  <si>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</si>
  <si>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</si>
  <si>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</si>
  <si>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</si>
  <si>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12.10.2021.</t>
  </si>
  <si>
    <t>01.04.2022.</t>
  </si>
  <si>
    <t>socijalni</t>
  </si>
  <si>
    <t xml:space="preserve">30.11.2017. 30.06.2020. 30.06.2021.
30.06.2022.
</t>
  </si>
  <si>
    <t>30.11.2017. 30.06.2020. 30.06.2021.
30.06.2022.</t>
  </si>
  <si>
    <t>30.06.2020. 30.06.2021.
30.06.2022.</t>
  </si>
  <si>
    <t>30.06.2021.
30.06.2022.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</si>
  <si>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</si>
  <si>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</si>
  <si>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</si>
  <si>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</si>
  <si>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</si>
  <si>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</si>
  <si>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</si>
  <si>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</si>
  <si>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</si>
  <si>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</si>
  <si>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</si>
  <si>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</si>
  <si>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</si>
  <si>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r>
      <t xml:space="preserve">Amandman   </t>
    </r>
    <r>
      <rPr>
        <sz val="9"/>
        <rFont val="Times New Roman"/>
        <family val="1"/>
      </rPr>
      <t xml:space="preserve"> 20.04.2018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</si>
  <si>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</si>
  <si>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</si>
  <si>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</si>
  <si>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POVUČENO U 2022.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</si>
  <si>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</si>
  <si>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</si>
  <si>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</si>
  <si>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</si>
  <si>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</si>
  <si>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Koridor Vc u RS-u -Dio 1-49053 (RS)</t>
  </si>
  <si>
    <t>04.03.2022.</t>
  </si>
  <si>
    <t>31.12.2026.</t>
  </si>
  <si>
    <t>28.11.2027.</t>
  </si>
  <si>
    <t>31.12.2020.  10.12.2022.</t>
  </si>
  <si>
    <t>UKUPNO POVUČENO DO 31.05.2022.</t>
  </si>
  <si>
    <t>%  DO 31.05.2022.</t>
  </si>
  <si>
    <t xml:space="preserve">WBIF investicioni grant- provedbeni subjekti : JP"Autoceste FBiH", MKP BiH i UIO BiH.  Ukupan iznos granta i raspodjela sredstava po provedenim subjektima utvrdiće se nakon završetka projekta. U povučeni iznos uključeni troškovi Banke u iznosu od 570.000,00 EUR - član 4.01 Sporazuma (BiH) i tranša u iznosu od 19.619.977,00 EUR. Povučena sredstva po provedbenim subjektima: JP"ACFBiH"  14.908.486,00 EUR, MTK BiH 817.790,90 EUR i UIO BiH 1.735.846,72 EUR. Preostala sredstva nalaze se na projektnom računu.
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</si>
  <si>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Povučena sredstva u iznosu od 964.873,00 EUR se odnose na RS a iznos od 900.000,00 se odnosi na FBiH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</si>
</sst>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141A]dd/mm/yyyy;@"/>
  </numFmts>
  <fonts count="2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72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9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1" fontId="2" fillId="4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4" fontId="6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4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5" xfId="0" applyNumberFormat="1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1" fontId="10" fillId="0" borderId="31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9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3" xfId="0" applyNumberFormat="1" applyFont="1" applyBorder="1" applyAlignment="1">
      <alignment vertical="center"/>
    </xf>
    <xf numFmtId="10" fontId="4" fillId="0" borderId="53" xfId="0" applyNumberFormat="1" applyFont="1" applyBorder="1" applyAlignment="1">
      <alignment vertical="center"/>
    </xf>
    <xf numFmtId="4" fontId="4" fillId="0" borderId="53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3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9" xfId="0" applyNumberFormat="1" applyFont="1" applyBorder="1" applyAlignment="1">
      <alignment vertical="center"/>
    </xf>
    <xf numFmtId="10" fontId="4" fillId="0" borderId="29" xfId="0" applyNumberFormat="1" applyFont="1" applyBorder="1" applyAlignment="1">
      <alignment vertical="center"/>
    </xf>
    <xf numFmtId="10" fontId="5" fillId="0" borderId="45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9" xfId="0" applyNumberFormat="1" applyFont="1" applyBorder="1" applyAlignment="1">
      <alignment horizontal="right" vertical="center"/>
    </xf>
    <xf numFmtId="0" fontId="10" fillId="4" borderId="45" xfId="0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 wrapText="1"/>
    </xf>
    <xf numFmtId="4" fontId="10" fillId="0" borderId="37" xfId="0" applyNumberFormat="1" applyFont="1" applyFill="1" applyBorder="1" applyAlignment="1">
      <alignment vertical="center" wrapText="1"/>
    </xf>
    <xf numFmtId="4" fontId="4" fillId="0" borderId="53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8" xfId="0" applyNumberFormat="1" applyFont="1" applyBorder="1" applyAlignment="1">
      <alignment horizontal="right" vertical="center"/>
    </xf>
    <xf numFmtId="4" fontId="4" fillId="0" borderId="48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10" fontId="16" fillId="0" borderId="0" xfId="0" applyNumberFormat="1" applyFont="1" applyFill="1" applyAlignment="1">
      <alignment vertical="center" wrapText="1"/>
    </xf>
    <xf numFmtId="4" fontId="1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top" wrapText="1"/>
    </xf>
    <xf numFmtId="4" fontId="10" fillId="0" borderId="50" xfId="0" applyNumberFormat="1" applyFont="1" applyBorder="1" applyAlignment="1">
      <alignment horizontal="right" vertical="center"/>
    </xf>
    <xf numFmtId="10" fontId="10" fillId="0" borderId="50" xfId="0" applyNumberFormat="1" applyFont="1" applyBorder="1" applyAlignment="1">
      <alignment vertical="center"/>
    </xf>
    <xf numFmtId="4" fontId="10" fillId="0" borderId="50" xfId="0" applyNumberFormat="1" applyFont="1" applyBorder="1" applyAlignment="1">
      <alignment vertical="center"/>
    </xf>
    <xf numFmtId="49" fontId="20" fillId="0" borderId="0" xfId="0" applyNumberFormat="1" applyFont="1"/>
    <xf numFmtId="0" fontId="20" fillId="0" borderId="0" xfId="0" applyFont="1"/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7" fillId="0" borderId="23" xfId="0" applyNumberFormat="1" applyFont="1" applyFill="1" applyBorder="1" applyAlignment="1">
      <alignment vertical="center" wrapText="1"/>
    </xf>
    <xf numFmtId="4" fontId="7" fillId="0" borderId="23" xfId="0" applyNumberFormat="1" applyFont="1" applyBorder="1" applyAlignment="1">
      <alignment vertical="center"/>
    </xf>
    <xf numFmtId="10" fontId="7" fillId="0" borderId="23" xfId="0" applyNumberFormat="1" applyFont="1" applyBorder="1" applyAlignment="1">
      <alignment vertical="center"/>
    </xf>
    <xf numFmtId="10" fontId="10" fillId="0" borderId="23" xfId="0" applyNumberFormat="1" applyFont="1" applyBorder="1" applyAlignment="1">
      <alignment vertical="center"/>
    </xf>
    <xf numFmtId="10" fontId="10" fillId="0" borderId="24" xfId="0" applyNumberFormat="1" applyFont="1" applyBorder="1" applyAlignment="1">
      <alignment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4" fontId="10" fillId="0" borderId="53" xfId="0" applyNumberFormat="1" applyFont="1" applyBorder="1" applyAlignment="1">
      <alignment vertical="center"/>
    </xf>
    <xf numFmtId="0" fontId="20" fillId="0" borderId="0" xfId="0" applyFont="1" applyBorder="1"/>
    <xf numFmtId="1" fontId="10" fillId="4" borderId="31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2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3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4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10" fillId="0" borderId="45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3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/>
    </xf>
    <xf numFmtId="1" fontId="10" fillId="0" borderId="67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10" fillId="0" borderId="17" xfId="0" applyNumberFormat="1" applyFont="1" applyFill="1" applyBorder="1" applyAlignment="1">
      <alignment vertical="center" wrapText="1"/>
    </xf>
    <xf numFmtId="4" fontId="4" fillId="0" borderId="37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40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4" fillId="0" borderId="29" xfId="0" applyFont="1" applyBorder="1"/>
    <xf numFmtId="4" fontId="4" fillId="0" borderId="1" xfId="0" applyNumberFormat="1" applyFont="1" applyBorder="1"/>
    <xf numFmtId="0" fontId="4" fillId="0" borderId="41" xfId="0" applyFont="1" applyBorder="1"/>
    <xf numFmtId="1" fontId="7" fillId="4" borderId="42" xfId="0" applyNumberFormat="1" applyFont="1" applyFill="1" applyBorder="1" applyAlignment="1">
      <alignment horizontal="center" vertical="center"/>
    </xf>
    <xf numFmtId="1" fontId="10" fillId="0" borderId="4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horizontal="center" vertical="center" wrapText="1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42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64" fontId="10" fillId="0" borderId="53" xfId="0" applyNumberFormat="1" applyFont="1" applyFill="1" applyBorder="1" applyAlignment="1">
      <alignment horizontal="center" vertical="center" wrapText="1"/>
    </xf>
    <xf numFmtId="1" fontId="10" fillId="0" borderId="44" xfId="0" applyNumberFormat="1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left" vertical="center"/>
    </xf>
    <xf numFmtId="4" fontId="7" fillId="0" borderId="45" xfId="0" applyNumberFormat="1" applyFont="1" applyFill="1" applyBorder="1" applyAlignment="1">
      <alignment vertical="center" wrapText="1"/>
    </xf>
    <xf numFmtId="1" fontId="10" fillId="0" borderId="46" xfId="0" applyNumberFormat="1" applyFont="1" applyFill="1" applyBorder="1" applyAlignment="1">
      <alignment horizontal="center" vertical="center"/>
    </xf>
    <xf numFmtId="0" fontId="4" fillId="0" borderId="49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4" fontId="10" fillId="0" borderId="24" xfId="0" applyNumberFormat="1" applyFont="1" applyFill="1" applyBorder="1" applyAlignment="1">
      <alignment vertical="top" wrapText="1"/>
    </xf>
    <xf numFmtId="1" fontId="10" fillId="0" borderId="56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 wrapText="1"/>
    </xf>
    <xf numFmtId="4" fontId="10" fillId="0" borderId="50" xfId="0" applyNumberFormat="1" applyFont="1" applyFill="1" applyBorder="1" applyAlignment="1">
      <alignment horizontal="center" vertical="center" wrapText="1"/>
    </xf>
    <xf numFmtId="0" fontId="4" fillId="0" borderId="63" xfId="0" applyFont="1" applyBorder="1"/>
    <xf numFmtId="14" fontId="4" fillId="0" borderId="50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3" xfId="0" applyFont="1" applyBorder="1"/>
    <xf numFmtId="4" fontId="10" fillId="0" borderId="47" xfId="0" applyNumberFormat="1" applyFont="1" applyFill="1" applyBorder="1" applyAlignment="1">
      <alignment vertical="center" wrapText="1"/>
    </xf>
    <xf numFmtId="0" fontId="10" fillId="0" borderId="47" xfId="0" applyFont="1" applyBorder="1" applyAlignment="1">
      <alignment horizontal="center" vertical="center"/>
    </xf>
    <xf numFmtId="164" fontId="10" fillId="0" borderId="47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10" fillId="0" borderId="64" xfId="0" applyFont="1" applyBorder="1"/>
    <xf numFmtId="4" fontId="10" fillId="0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 vertical="center" wrapText="1"/>
    </xf>
    <xf numFmtId="4" fontId="10" fillId="0" borderId="53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vertical="center"/>
    </xf>
    <xf numFmtId="0" fontId="4" fillId="0" borderId="57" xfId="0" applyFont="1" applyBorder="1"/>
    <xf numFmtId="4" fontId="7" fillId="0" borderId="2" xfId="0" applyNumberFormat="1" applyFont="1" applyFill="1" applyBorder="1" applyAlignment="1">
      <alignment horizontal="center" vertical="center"/>
    </xf>
    <xf numFmtId="0" fontId="10" fillId="0" borderId="13" xfId="0" applyFont="1" applyBorder="1"/>
    <xf numFmtId="4" fontId="10" fillId="0" borderId="2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0" fontId="10" fillId="0" borderId="35" xfId="0" applyFont="1" applyBorder="1"/>
    <xf numFmtId="0" fontId="10" fillId="4" borderId="3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vertical="top" wrapText="1"/>
    </xf>
    <xf numFmtId="4" fontId="10" fillId="0" borderId="37" xfId="0" applyNumberFormat="1" applyFont="1" applyFill="1" applyBorder="1" applyAlignment="1">
      <alignment horizontal="center" vertical="center"/>
    </xf>
    <xf numFmtId="1" fontId="10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/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31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" fontId="7" fillId="4" borderId="39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left" vertical="center" wrapText="1"/>
    </xf>
    <xf numFmtId="14" fontId="10" fillId="0" borderId="50" xfId="0" applyNumberFormat="1" applyFont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" fontId="10" fillId="4" borderId="27" xfId="0" applyNumberFormat="1" applyFont="1" applyFill="1" applyBorder="1" applyAlignment="1">
      <alignment horizontal="center" vertical="center"/>
    </xf>
    <xf numFmtId="4" fontId="10" fillId="0" borderId="30" xfId="0" applyNumberFormat="1" applyFont="1" applyFill="1" applyBorder="1" applyAlignment="1">
      <alignment vertical="center" wrapText="1"/>
    </xf>
    <xf numFmtId="4" fontId="10" fillId="0" borderId="29" xfId="0" applyNumberFormat="1" applyFont="1" applyFill="1" applyBorder="1" applyAlignment="1">
      <alignment horizontal="center" vertical="center" wrapText="1"/>
    </xf>
    <xf numFmtId="4" fontId="10" fillId="0" borderId="29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7" fillId="4" borderId="17" xfId="0" applyNumberFormat="1" applyFont="1" applyFill="1" applyBorder="1" applyAlignment="1">
      <alignment horizontal="center" vertical="center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4" xfId="0" applyNumberFormat="1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 wrapText="1"/>
    </xf>
    <xf numFmtId="1" fontId="10" fillId="0" borderId="58" xfId="0" applyNumberFormat="1" applyFont="1" applyFill="1" applyBorder="1" applyAlignment="1">
      <alignment horizontal="center" vertical="center"/>
    </xf>
    <xf numFmtId="4" fontId="10" fillId="0" borderId="38" xfId="0" applyNumberFormat="1" applyFont="1" applyFill="1" applyBorder="1" applyAlignment="1">
      <alignment vertical="center" wrapText="1"/>
    </xf>
    <xf numFmtId="0" fontId="10" fillId="0" borderId="53" xfId="0" applyFont="1" applyFill="1" applyBorder="1" applyAlignment="1">
      <alignment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7" xfId="0" applyNumberFormat="1" applyFont="1" applyFill="1" applyBorder="1" applyAlignment="1">
      <alignment horizontal="right" vertical="center"/>
    </xf>
    <xf numFmtId="1" fontId="10" fillId="4" borderId="56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/>
    </xf>
    <xf numFmtId="164" fontId="10" fillId="4" borderId="53" xfId="0" applyNumberFormat="1" applyFont="1" applyFill="1" applyBorder="1" applyAlignment="1">
      <alignment horizontal="center" vertical="center" wrapText="1"/>
    </xf>
    <xf numFmtId="4" fontId="10" fillId="4" borderId="50" xfId="0" applyNumberFormat="1" applyFont="1" applyFill="1" applyBorder="1" applyAlignment="1">
      <alignment vertical="center" wrapText="1"/>
    </xf>
    <xf numFmtId="1" fontId="10" fillId="4" borderId="39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61" xfId="0" applyNumberFormat="1" applyFont="1" applyFill="1" applyBorder="1" applyAlignment="1">
      <alignment vertical="center" wrapText="1"/>
    </xf>
    <xf numFmtId="4" fontId="10" fillId="0" borderId="51" xfId="0" applyNumberFormat="1" applyFont="1" applyFill="1" applyBorder="1" applyAlignment="1">
      <alignment vertical="center" wrapText="1"/>
    </xf>
    <xf numFmtId="4" fontId="10" fillId="4" borderId="51" xfId="0" applyNumberFormat="1" applyFont="1" applyFill="1" applyBorder="1" applyAlignment="1">
      <alignment vertical="center" wrapText="1"/>
    </xf>
    <xf numFmtId="4" fontId="7" fillId="0" borderId="65" xfId="0" applyNumberFormat="1" applyFont="1" applyFill="1" applyBorder="1" applyAlignment="1">
      <alignment vertical="center" wrapText="1"/>
    </xf>
    <xf numFmtId="4" fontId="7" fillId="0" borderId="66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5" xfId="0" applyNumberFormat="1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4" fontId="10" fillId="4" borderId="37" xfId="0" applyNumberFormat="1" applyFont="1" applyFill="1" applyBorder="1" applyAlignment="1">
      <alignment vertical="center" wrapText="1"/>
    </xf>
    <xf numFmtId="4" fontId="10" fillId="4" borderId="65" xfId="0" applyNumberFormat="1" applyFont="1" applyFill="1" applyBorder="1" applyAlignment="1">
      <alignment vertical="center" wrapText="1"/>
    </xf>
    <xf numFmtId="0" fontId="10" fillId="4" borderId="50" xfId="0" applyFont="1" applyFill="1" applyBorder="1" applyAlignment="1">
      <alignment vertical="center" wrapText="1"/>
    </xf>
    <xf numFmtId="14" fontId="10" fillId="0" borderId="50" xfId="1" applyNumberFormat="1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vertical="center" wrapText="1"/>
    </xf>
    <xf numFmtId="0" fontId="10" fillId="0" borderId="37" xfId="1" applyFont="1" applyFill="1" applyBorder="1" applyAlignment="1">
      <alignment horizontal="center" vertical="center"/>
    </xf>
    <xf numFmtId="14" fontId="10" fillId="0" borderId="37" xfId="1" applyNumberFormat="1" applyFont="1" applyFill="1" applyBorder="1" applyAlignment="1">
      <alignment horizontal="center" vertical="center" wrapText="1"/>
    </xf>
    <xf numFmtId="4" fontId="10" fillId="0" borderId="37" xfId="0" applyNumberFormat="1" applyFont="1" applyFill="1" applyBorder="1" applyAlignment="1">
      <alignment vertical="center"/>
    </xf>
    <xf numFmtId="4" fontId="10" fillId="4" borderId="45" xfId="0" applyNumberFormat="1" applyFont="1" applyFill="1" applyBorder="1" applyAlignment="1">
      <alignment horizontal="right" vertical="center" wrapText="1"/>
    </xf>
    <xf numFmtId="4" fontId="10" fillId="4" borderId="47" xfId="0" applyNumberFormat="1" applyFont="1" applyFill="1" applyBorder="1" applyAlignment="1">
      <alignment vertical="center" wrapText="1"/>
    </xf>
    <xf numFmtId="0" fontId="4" fillId="0" borderId="48" xfId="0" applyFont="1" applyFill="1" applyBorder="1" applyAlignment="1">
      <alignment horizontal="center" vertical="center"/>
    </xf>
    <xf numFmtId="4" fontId="10" fillId="0" borderId="48" xfId="0" applyNumberFormat="1" applyFont="1" applyFill="1" applyBorder="1" applyAlignment="1">
      <alignment horizontal="center" vertical="center" wrapText="1"/>
    </xf>
    <xf numFmtId="4" fontId="10" fillId="0" borderId="47" xfId="1" applyNumberFormat="1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vertical="center" wrapText="1"/>
    </xf>
    <xf numFmtId="0" fontId="10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60" xfId="0" applyFont="1" applyFill="1" applyBorder="1" applyAlignment="1">
      <alignment vertical="center" wrapText="1"/>
    </xf>
    <xf numFmtId="1" fontId="21" fillId="4" borderId="31" xfId="0" applyNumberFormat="1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vertical="center" wrapText="1"/>
    </xf>
    <xf numFmtId="0" fontId="10" fillId="0" borderId="52" xfId="0" applyFont="1" applyFill="1" applyBorder="1" applyAlignment="1">
      <alignment vertical="center" wrapText="1"/>
    </xf>
    <xf numFmtId="4" fontId="7" fillId="0" borderId="37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2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50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center" vertical="center"/>
    </xf>
    <xf numFmtId="4" fontId="10" fillId="4" borderId="68" xfId="0" applyNumberFormat="1" applyFont="1" applyFill="1" applyBorder="1" applyAlignment="1">
      <alignment vertical="center" wrapText="1"/>
    </xf>
    <xf numFmtId="0" fontId="4" fillId="4" borderId="68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 wrapText="1"/>
    </xf>
    <xf numFmtId="4" fontId="10" fillId="0" borderId="68" xfId="0" applyNumberFormat="1" applyFont="1" applyFill="1" applyBorder="1" applyAlignment="1">
      <alignment vertical="center"/>
    </xf>
    <xf numFmtId="4" fontId="4" fillId="0" borderId="68" xfId="0" applyNumberFormat="1" applyFont="1" applyBorder="1" applyAlignment="1">
      <alignment vertical="center"/>
    </xf>
    <xf numFmtId="10" fontId="4" fillId="0" borderId="68" xfId="0" applyNumberFormat="1" applyFont="1" applyBorder="1" applyAlignment="1">
      <alignment vertical="center"/>
    </xf>
    <xf numFmtId="0" fontId="4" fillId="0" borderId="69" xfId="0" applyFont="1" applyBorder="1"/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Fill="1" applyBorder="1" applyAlignment="1">
      <alignment vertical="center"/>
    </xf>
    <xf numFmtId="0" fontId="4" fillId="0" borderId="64" xfId="0" applyFont="1" applyBorder="1"/>
    <xf numFmtId="4" fontId="4" fillId="0" borderId="37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49" fontId="20" fillId="0" borderId="0" xfId="0" applyNumberFormat="1" applyFont="1" applyBorder="1"/>
    <xf numFmtId="0" fontId="10" fillId="0" borderId="50" xfId="0" applyFont="1" applyFill="1" applyBorder="1" applyAlignment="1">
      <alignment vertical="center" wrapText="1"/>
    </xf>
    <xf numFmtId="0" fontId="4" fillId="0" borderId="50" xfId="0" applyFont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4" fontId="4" fillId="0" borderId="50" xfId="0" applyNumberFormat="1" applyFont="1" applyBorder="1" applyAlignment="1">
      <alignment horizontal="right" vertical="center" wrapText="1"/>
    </xf>
    <xf numFmtId="4" fontId="10" fillId="0" borderId="50" xfId="0" applyNumberFormat="1" applyFont="1" applyFill="1" applyBorder="1" applyAlignment="1">
      <alignment vertical="top" wrapText="1"/>
    </xf>
    <xf numFmtId="0" fontId="4" fillId="0" borderId="50" xfId="0" applyFont="1" applyBorder="1"/>
    <xf numFmtId="0" fontId="4" fillId="0" borderId="50" xfId="0" applyFont="1" applyBorder="1" applyAlignment="1">
      <alignment horizontal="center" wrapText="1"/>
    </xf>
    <xf numFmtId="14" fontId="10" fillId="0" borderId="50" xfId="0" applyNumberFormat="1" applyFont="1" applyBorder="1" applyAlignment="1">
      <alignment horizontal="center" vertical="center" wrapText="1"/>
    </xf>
    <xf numFmtId="0" fontId="4" fillId="0" borderId="63" xfId="0" applyFont="1" applyBorder="1" applyAlignment="1">
      <alignment vertical="center" wrapText="1"/>
    </xf>
    <xf numFmtId="4" fontId="2" fillId="0" borderId="37" xfId="0" applyNumberFormat="1" applyFont="1" applyFill="1" applyBorder="1" applyAlignment="1">
      <alignment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10" fontId="4" fillId="0" borderId="48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4" fontId="4" fillId="0" borderId="50" xfId="0" applyNumberFormat="1" applyFont="1" applyFill="1" applyBorder="1" applyAlignment="1">
      <alignment vertical="center"/>
    </xf>
    <xf numFmtId="4" fontId="2" fillId="0" borderId="50" xfId="0" applyNumberFormat="1" applyFont="1" applyFill="1" applyBorder="1" applyAlignment="1">
      <alignment vertical="center" wrapText="1"/>
    </xf>
    <xf numFmtId="0" fontId="4" fillId="0" borderId="50" xfId="0" applyFont="1" applyFill="1" applyBorder="1" applyAlignment="1">
      <alignment horizontal="center" vertical="center"/>
    </xf>
    <xf numFmtId="164" fontId="2" fillId="0" borderId="50" xfId="0" applyNumberFormat="1" applyFont="1" applyFill="1" applyBorder="1" applyAlignment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4" fontId="7" fillId="0" borderId="23" xfId="0" applyNumberFormat="1" applyFont="1" applyFill="1" applyBorder="1" applyAlignment="1">
      <alignment vertical="center"/>
    </xf>
    <xf numFmtId="0" fontId="7" fillId="0" borderId="54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29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10" fillId="4" borderId="29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7" fillId="0" borderId="67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7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4" fontId="4" fillId="0" borderId="13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pane ySplit="3" topLeftCell="A16" activePane="bottomLeft" state="frozen"/>
      <selection pane="bottomLeft" activeCell="L27" sqref="L27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28" t="s">
        <v>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30"/>
    </row>
    <row r="2" spans="1:13" s="1" customFormat="1" ht="15.75" customHeight="1" thickBot="1" x14ac:dyDescent="0.25">
      <c r="A2" s="438" t="s">
        <v>11</v>
      </c>
      <c r="B2" s="411" t="s">
        <v>0</v>
      </c>
      <c r="C2" s="165"/>
      <c r="D2" s="433" t="s">
        <v>1</v>
      </c>
      <c r="E2" s="434"/>
      <c r="F2" s="434"/>
      <c r="G2" s="435"/>
      <c r="H2" s="411" t="s">
        <v>2</v>
      </c>
      <c r="I2" s="433" t="s">
        <v>3</v>
      </c>
      <c r="J2" s="434"/>
      <c r="K2" s="435"/>
      <c r="L2" s="436" t="s">
        <v>359</v>
      </c>
      <c r="M2" s="431" t="s">
        <v>10</v>
      </c>
    </row>
    <row r="3" spans="1:13" s="1" customFormat="1" ht="45" customHeight="1" thickBot="1" x14ac:dyDescent="0.25">
      <c r="A3" s="439"/>
      <c r="B3" s="412"/>
      <c r="C3" s="166" t="s">
        <v>4</v>
      </c>
      <c r="D3" s="167" t="s">
        <v>5</v>
      </c>
      <c r="E3" s="168" t="s">
        <v>9</v>
      </c>
      <c r="F3" s="166" t="s">
        <v>6</v>
      </c>
      <c r="G3" s="169" t="s">
        <v>7</v>
      </c>
      <c r="H3" s="412"/>
      <c r="I3" s="166" t="s">
        <v>8</v>
      </c>
      <c r="J3" s="170" t="s">
        <v>370</v>
      </c>
      <c r="K3" s="171" t="s">
        <v>371</v>
      </c>
      <c r="L3" s="437"/>
      <c r="M3" s="432"/>
    </row>
    <row r="4" spans="1:13" x14ac:dyDescent="0.25">
      <c r="A4" s="408" t="s">
        <v>15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</row>
    <row r="5" spans="1:13" x14ac:dyDescent="0.25">
      <c r="A5" s="67">
        <v>1</v>
      </c>
      <c r="B5" s="178" t="s">
        <v>16</v>
      </c>
      <c r="C5" s="179" t="s">
        <v>247</v>
      </c>
      <c r="D5" s="179" t="s">
        <v>318</v>
      </c>
      <c r="E5" s="179" t="s">
        <v>306</v>
      </c>
      <c r="F5" s="180" t="s">
        <v>30</v>
      </c>
      <c r="G5" s="180" t="s">
        <v>23</v>
      </c>
      <c r="H5" s="181" t="s">
        <v>37</v>
      </c>
      <c r="I5" s="10">
        <v>58000000</v>
      </c>
      <c r="J5" s="10">
        <v>42092331.329999998</v>
      </c>
      <c r="K5" s="15">
        <f>J5/I5</f>
        <v>0.72572985051724137</v>
      </c>
      <c r="L5" s="18">
        <v>448442.31</v>
      </c>
      <c r="M5" s="151"/>
    </row>
    <row r="6" spans="1:13" ht="30" customHeight="1" x14ac:dyDescent="0.25">
      <c r="A6" s="67">
        <v>2</v>
      </c>
      <c r="B6" s="178" t="s">
        <v>17</v>
      </c>
      <c r="C6" s="126" t="s">
        <v>247</v>
      </c>
      <c r="D6" s="126" t="s">
        <v>319</v>
      </c>
      <c r="E6" s="126" t="s">
        <v>258</v>
      </c>
      <c r="F6" s="180" t="s">
        <v>31</v>
      </c>
      <c r="G6" s="180" t="s">
        <v>24</v>
      </c>
      <c r="H6" s="181" t="s">
        <v>37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51"/>
    </row>
    <row r="7" spans="1:13" ht="24" x14ac:dyDescent="0.25">
      <c r="A7" s="182">
        <v>3</v>
      </c>
      <c r="B7" s="183" t="s">
        <v>18</v>
      </c>
      <c r="C7" s="413" t="s">
        <v>246</v>
      </c>
      <c r="D7" s="413" t="s">
        <v>320</v>
      </c>
      <c r="E7" s="413" t="s">
        <v>262</v>
      </c>
      <c r="F7" s="425" t="s">
        <v>32</v>
      </c>
      <c r="G7" s="425" t="s">
        <v>25</v>
      </c>
      <c r="H7" s="184"/>
      <c r="I7" s="12"/>
      <c r="J7" s="12"/>
      <c r="K7" s="185"/>
      <c r="L7" s="186"/>
      <c r="M7" s="187"/>
    </row>
    <row r="8" spans="1:13" x14ac:dyDescent="0.25">
      <c r="A8" s="182"/>
      <c r="B8" s="183" t="s">
        <v>12</v>
      </c>
      <c r="C8" s="414"/>
      <c r="D8" s="414"/>
      <c r="E8" s="414"/>
      <c r="F8" s="426"/>
      <c r="G8" s="426"/>
      <c r="H8" s="143" t="s">
        <v>37</v>
      </c>
      <c r="I8" s="13">
        <v>16366193</v>
      </c>
      <c r="J8" s="13">
        <v>7570710.1600000001</v>
      </c>
      <c r="K8" s="5">
        <f>J8/I8</f>
        <v>0.46258223644313617</v>
      </c>
      <c r="L8" s="4">
        <v>4838212.5</v>
      </c>
      <c r="M8" s="139"/>
    </row>
    <row r="9" spans="1:13" x14ac:dyDescent="0.25">
      <c r="A9" s="182"/>
      <c r="B9" s="183" t="s">
        <v>13</v>
      </c>
      <c r="C9" s="414"/>
      <c r="D9" s="414"/>
      <c r="E9" s="414"/>
      <c r="F9" s="426"/>
      <c r="G9" s="426"/>
      <c r="H9" s="143" t="s">
        <v>37</v>
      </c>
      <c r="I9" s="13">
        <v>10910796</v>
      </c>
      <c r="J9" s="13">
        <v>9691689.7700000014</v>
      </c>
      <c r="K9" s="5">
        <f t="shared" ref="K9:K10" si="0">J9/I9</f>
        <v>0.88826605959821825</v>
      </c>
      <c r="L9" s="4">
        <v>984624.47</v>
      </c>
      <c r="M9" s="139"/>
    </row>
    <row r="10" spans="1:13" x14ac:dyDescent="0.25">
      <c r="A10" s="188"/>
      <c r="B10" s="8" t="s">
        <v>14</v>
      </c>
      <c r="C10" s="415"/>
      <c r="D10" s="415"/>
      <c r="E10" s="415"/>
      <c r="F10" s="427"/>
      <c r="G10" s="427"/>
      <c r="H10" s="9" t="s">
        <v>37</v>
      </c>
      <c r="I10" s="14">
        <f>I8+I9</f>
        <v>27276989</v>
      </c>
      <c r="J10" s="14">
        <f>J8+J9</f>
        <v>17262399.93</v>
      </c>
      <c r="K10" s="6">
        <f t="shared" si="0"/>
        <v>0.63285577194755627</v>
      </c>
      <c r="L10" s="17">
        <f>L8+L9</f>
        <v>5822836.9699999997</v>
      </c>
      <c r="M10" s="151"/>
    </row>
    <row r="11" spans="1:13" ht="24" x14ac:dyDescent="0.25">
      <c r="A11" s="189">
        <v>4</v>
      </c>
      <c r="B11" s="190" t="s">
        <v>19</v>
      </c>
      <c r="C11" s="413" t="s">
        <v>315</v>
      </c>
      <c r="D11" s="413" t="s">
        <v>321</v>
      </c>
      <c r="E11" s="413" t="s">
        <v>173</v>
      </c>
      <c r="F11" s="419" t="s">
        <v>33</v>
      </c>
      <c r="G11" s="419" t="s">
        <v>26</v>
      </c>
      <c r="H11" s="191"/>
      <c r="I11" s="12"/>
      <c r="J11" s="12"/>
      <c r="K11" s="185"/>
      <c r="L11" s="186"/>
      <c r="M11" s="187"/>
    </row>
    <row r="12" spans="1:13" x14ac:dyDescent="0.25">
      <c r="A12" s="192"/>
      <c r="B12" s="172" t="s">
        <v>12</v>
      </c>
      <c r="C12" s="414"/>
      <c r="D12" s="414"/>
      <c r="E12" s="414"/>
      <c r="F12" s="420"/>
      <c r="G12" s="420"/>
      <c r="H12" s="193" t="s">
        <v>37</v>
      </c>
      <c r="I12" s="13">
        <v>19859900</v>
      </c>
      <c r="J12" s="13">
        <v>19859900</v>
      </c>
      <c r="K12" s="5">
        <f>J12/I12</f>
        <v>1</v>
      </c>
      <c r="L12" s="4">
        <v>1109207</v>
      </c>
      <c r="M12" s="139"/>
    </row>
    <row r="13" spans="1:13" x14ac:dyDescent="0.25">
      <c r="A13" s="192"/>
      <c r="B13" s="172" t="s">
        <v>13</v>
      </c>
      <c r="C13" s="414"/>
      <c r="D13" s="414"/>
      <c r="E13" s="414"/>
      <c r="F13" s="420"/>
      <c r="G13" s="420"/>
      <c r="H13" s="193" t="s">
        <v>37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87423.41</v>
      </c>
      <c r="M13" s="139"/>
    </row>
    <row r="14" spans="1:13" x14ac:dyDescent="0.25">
      <c r="A14" s="194"/>
      <c r="B14" s="7" t="s">
        <v>14</v>
      </c>
      <c r="C14" s="415"/>
      <c r="D14" s="415"/>
      <c r="E14" s="415"/>
      <c r="F14" s="421"/>
      <c r="G14" s="421"/>
      <c r="H14" s="133" t="s">
        <v>37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1196630.4099999999</v>
      </c>
      <c r="M14" s="151"/>
    </row>
    <row r="15" spans="1:13" ht="36.75" customHeight="1" x14ac:dyDescent="0.25">
      <c r="A15" s="192">
        <v>5</v>
      </c>
      <c r="B15" s="183" t="s">
        <v>20</v>
      </c>
      <c r="C15" s="422" t="s">
        <v>356</v>
      </c>
      <c r="D15" s="413" t="s">
        <v>322</v>
      </c>
      <c r="E15" s="413" t="s">
        <v>323</v>
      </c>
      <c r="F15" s="419" t="s">
        <v>34</v>
      </c>
      <c r="G15" s="419" t="s">
        <v>27</v>
      </c>
      <c r="H15" s="193"/>
      <c r="I15" s="13"/>
      <c r="J15" s="13"/>
      <c r="K15" s="196"/>
      <c r="L15" s="4"/>
      <c r="M15" s="139"/>
    </row>
    <row r="16" spans="1:13" x14ac:dyDescent="0.25">
      <c r="A16" s="192"/>
      <c r="B16" s="197" t="s">
        <v>12</v>
      </c>
      <c r="C16" s="423"/>
      <c r="D16" s="414"/>
      <c r="E16" s="414"/>
      <c r="F16" s="420"/>
      <c r="G16" s="420"/>
      <c r="H16" s="198" t="s">
        <v>37</v>
      </c>
      <c r="I16" s="13">
        <v>7179487</v>
      </c>
      <c r="J16" s="13">
        <v>2837209.76</v>
      </c>
      <c r="K16" s="5">
        <f>J16/I16</f>
        <v>0.39518279787956989</v>
      </c>
      <c r="L16" s="4">
        <v>1168580.96</v>
      </c>
      <c r="M16" s="139"/>
    </row>
    <row r="17" spans="1:13" x14ac:dyDescent="0.25">
      <c r="A17" s="192"/>
      <c r="B17" s="199" t="s">
        <v>13</v>
      </c>
      <c r="C17" s="423"/>
      <c r="D17" s="414"/>
      <c r="E17" s="414"/>
      <c r="F17" s="420"/>
      <c r="G17" s="420"/>
      <c r="H17" s="200" t="s">
        <v>37</v>
      </c>
      <c r="I17" s="13">
        <v>12820513</v>
      </c>
      <c r="J17" s="13">
        <v>4703967.33</v>
      </c>
      <c r="K17" s="5">
        <f t="shared" ref="K17:K18" si="2">J17/I17</f>
        <v>0.36690944660326774</v>
      </c>
      <c r="L17" s="4">
        <v>2013204.8900000001</v>
      </c>
      <c r="M17" s="139"/>
    </row>
    <row r="18" spans="1:13" x14ac:dyDescent="0.25">
      <c r="A18" s="201"/>
      <c r="B18" s="7" t="s">
        <v>14</v>
      </c>
      <c r="C18" s="424"/>
      <c r="D18" s="415"/>
      <c r="E18" s="415"/>
      <c r="F18" s="421"/>
      <c r="G18" s="421"/>
      <c r="H18" s="133" t="s">
        <v>37</v>
      </c>
      <c r="I18" s="14">
        <f>I16+I17</f>
        <v>20000000</v>
      </c>
      <c r="J18" s="14">
        <f>J16+J17</f>
        <v>7541177.0899999999</v>
      </c>
      <c r="K18" s="6">
        <f t="shared" si="2"/>
        <v>0.37705885449999998</v>
      </c>
      <c r="L18" s="17">
        <f>L16+L17</f>
        <v>3181785.85</v>
      </c>
      <c r="M18" s="139"/>
    </row>
    <row r="19" spans="1:13" ht="45" customHeight="1" x14ac:dyDescent="0.25">
      <c r="A19" s="67">
        <v>6</v>
      </c>
      <c r="B19" s="202" t="s">
        <v>21</v>
      </c>
      <c r="C19" s="126" t="s">
        <v>248</v>
      </c>
      <c r="D19" s="126" t="s">
        <v>324</v>
      </c>
      <c r="E19" s="126" t="s">
        <v>240</v>
      </c>
      <c r="F19" s="203" t="s">
        <v>35</v>
      </c>
      <c r="G19" s="204" t="s">
        <v>28</v>
      </c>
      <c r="H19" s="181" t="s">
        <v>37</v>
      </c>
      <c r="I19" s="11">
        <v>30000000</v>
      </c>
      <c r="J19" s="11">
        <v>4075000</v>
      </c>
      <c r="K19" s="16">
        <f>J19/I19</f>
        <v>0.13583333333333333</v>
      </c>
      <c r="L19" s="19">
        <v>0</v>
      </c>
      <c r="M19" s="151"/>
    </row>
    <row r="20" spans="1:13" ht="36" x14ac:dyDescent="0.25">
      <c r="A20" s="205">
        <v>7</v>
      </c>
      <c r="B20" s="206" t="s">
        <v>22</v>
      </c>
      <c r="C20" s="413" t="s">
        <v>357</v>
      </c>
      <c r="D20" s="413" t="s">
        <v>325</v>
      </c>
      <c r="E20" s="413" t="s">
        <v>326</v>
      </c>
      <c r="F20" s="417" t="s">
        <v>36</v>
      </c>
      <c r="G20" s="420" t="s">
        <v>29</v>
      </c>
      <c r="H20" s="191"/>
      <c r="I20" s="12"/>
      <c r="J20" s="12"/>
      <c r="K20" s="185"/>
      <c r="L20" s="12"/>
      <c r="M20" s="187"/>
    </row>
    <row r="21" spans="1:13" x14ac:dyDescent="0.25">
      <c r="A21" s="62"/>
      <c r="B21" s="207" t="s">
        <v>12</v>
      </c>
      <c r="C21" s="414"/>
      <c r="D21" s="414"/>
      <c r="E21" s="414"/>
      <c r="F21" s="417"/>
      <c r="G21" s="420"/>
      <c r="H21" s="193" t="s">
        <v>37</v>
      </c>
      <c r="I21" s="13">
        <v>33600000</v>
      </c>
      <c r="J21" s="13">
        <v>84000</v>
      </c>
      <c r="K21" s="5">
        <f>J21/I21</f>
        <v>2.5000000000000001E-3</v>
      </c>
      <c r="L21" s="13">
        <v>0</v>
      </c>
      <c r="M21" s="139"/>
    </row>
    <row r="22" spans="1:13" x14ac:dyDescent="0.25">
      <c r="A22" s="62"/>
      <c r="B22" s="208" t="s">
        <v>13</v>
      </c>
      <c r="C22" s="414"/>
      <c r="D22" s="414"/>
      <c r="E22" s="414"/>
      <c r="F22" s="417"/>
      <c r="G22" s="420"/>
      <c r="H22" s="193" t="s">
        <v>37</v>
      </c>
      <c r="I22" s="13">
        <v>22400000</v>
      </c>
      <c r="J22" s="13">
        <v>5056000</v>
      </c>
      <c r="K22" s="5">
        <f t="shared" ref="K22:K23" si="3">J22/I22</f>
        <v>0.2257142857142857</v>
      </c>
      <c r="L22" s="13">
        <v>0</v>
      </c>
      <c r="M22" s="139"/>
    </row>
    <row r="23" spans="1:13" x14ac:dyDescent="0.25">
      <c r="A23" s="201"/>
      <c r="B23" s="66" t="s">
        <v>14</v>
      </c>
      <c r="C23" s="415"/>
      <c r="D23" s="415"/>
      <c r="E23" s="415"/>
      <c r="F23" s="418"/>
      <c r="G23" s="421"/>
      <c r="H23" s="209" t="s">
        <v>37</v>
      </c>
      <c r="I23" s="14">
        <f>I21+I22</f>
        <v>56000000</v>
      </c>
      <c r="J23" s="14">
        <f>J21+J22</f>
        <v>5140000</v>
      </c>
      <c r="K23" s="6">
        <f t="shared" si="3"/>
        <v>9.178571428571429E-2</v>
      </c>
      <c r="L23" s="14">
        <f>L21+L22</f>
        <v>0</v>
      </c>
      <c r="M23" s="151"/>
    </row>
    <row r="24" spans="1:13" s="3" customFormat="1" ht="24" customHeight="1" x14ac:dyDescent="0.25">
      <c r="A24" s="62">
        <v>8</v>
      </c>
      <c r="B24" s="140" t="s">
        <v>152</v>
      </c>
      <c r="C24" s="422" t="s">
        <v>358</v>
      </c>
      <c r="D24" s="413" t="s">
        <v>327</v>
      </c>
      <c r="E24" s="413" t="s">
        <v>328</v>
      </c>
      <c r="F24" s="416" t="s">
        <v>154</v>
      </c>
      <c r="G24" s="419" t="s">
        <v>155</v>
      </c>
      <c r="H24" s="210"/>
      <c r="I24" s="64"/>
      <c r="J24" s="64"/>
      <c r="K24" s="65"/>
      <c r="L24" s="64"/>
      <c r="M24" s="139"/>
    </row>
    <row r="25" spans="1:13" x14ac:dyDescent="0.25">
      <c r="A25" s="62"/>
      <c r="B25" s="140" t="s">
        <v>12</v>
      </c>
      <c r="C25" s="423"/>
      <c r="D25" s="414"/>
      <c r="E25" s="414"/>
      <c r="F25" s="417"/>
      <c r="G25" s="420"/>
      <c r="H25" s="193" t="s">
        <v>37</v>
      </c>
      <c r="I25" s="81">
        <v>29000000</v>
      </c>
      <c r="J25" s="13">
        <v>27941813.68</v>
      </c>
      <c r="K25" s="5">
        <f>J25/I25</f>
        <v>0.9635108165517241</v>
      </c>
      <c r="L25" s="13">
        <v>2900050</v>
      </c>
      <c r="M25" s="139"/>
    </row>
    <row r="26" spans="1:13" x14ac:dyDescent="0.25">
      <c r="A26" s="62"/>
      <c r="B26" s="140" t="s">
        <v>13</v>
      </c>
      <c r="C26" s="423"/>
      <c r="D26" s="414"/>
      <c r="E26" s="414"/>
      <c r="F26" s="417"/>
      <c r="G26" s="420"/>
      <c r="H26" s="193" t="s">
        <v>37</v>
      </c>
      <c r="I26" s="81">
        <v>21000000</v>
      </c>
      <c r="J26" s="13">
        <v>17799011</v>
      </c>
      <c r="K26" s="5">
        <f t="shared" ref="K26:K27" si="4">J26/I26</f>
        <v>0.8475719523809524</v>
      </c>
      <c r="L26" s="13">
        <v>2129464</v>
      </c>
      <c r="M26" s="139"/>
    </row>
    <row r="27" spans="1:13" x14ac:dyDescent="0.25">
      <c r="A27" s="67"/>
      <c r="B27" s="66" t="s">
        <v>153</v>
      </c>
      <c r="C27" s="424"/>
      <c r="D27" s="415"/>
      <c r="E27" s="415"/>
      <c r="F27" s="418"/>
      <c r="G27" s="421"/>
      <c r="H27" s="209" t="s">
        <v>37</v>
      </c>
      <c r="I27" s="211">
        <f>I25+I26</f>
        <v>50000000</v>
      </c>
      <c r="J27" s="211">
        <f>J25+J26</f>
        <v>45740824.68</v>
      </c>
      <c r="K27" s="6">
        <f t="shared" si="4"/>
        <v>0.91481649359999995</v>
      </c>
      <c r="L27" s="211">
        <f>L25+L26</f>
        <v>5029514</v>
      </c>
      <c r="M27" s="151"/>
    </row>
    <row r="28" spans="1:13" x14ac:dyDescent="0.25">
      <c r="A28" s="217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</row>
    <row r="29" spans="1:13" x14ac:dyDescent="0.25">
      <c r="A29" s="217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</row>
    <row r="30" spans="1:13" x14ac:dyDescent="0.25">
      <c r="A30" s="217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</row>
    <row r="31" spans="1:13" x14ac:dyDescent="0.25">
      <c r="A31" s="21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</row>
    <row r="32" spans="1:13" x14ac:dyDescent="0.2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</row>
    <row r="33" spans="1:13" x14ac:dyDescent="0.2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</row>
    <row r="34" spans="1:13" x14ac:dyDescent="0.25">
      <c r="A34" s="217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</row>
    <row r="35" spans="1:13" x14ac:dyDescent="0.25">
      <c r="A35" s="217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</row>
    <row r="36" spans="1:13" x14ac:dyDescent="0.25">
      <c r="A36" s="217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</row>
    <row r="37" spans="1:13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</row>
    <row r="38" spans="1:13" x14ac:dyDescent="0.25">
      <c r="A38" s="217"/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</row>
  </sheetData>
  <mergeCells count="34">
    <mergeCell ref="C7:C10"/>
    <mergeCell ref="F20:F23"/>
    <mergeCell ref="D20:D23"/>
    <mergeCell ref="E20:E23"/>
    <mergeCell ref="E24:E27"/>
    <mergeCell ref="D11:D14"/>
    <mergeCell ref="E11:E14"/>
    <mergeCell ref="C15:C18"/>
    <mergeCell ref="D15:D18"/>
    <mergeCell ref="E15:E18"/>
    <mergeCell ref="C20:C23"/>
    <mergeCell ref="A1:M1"/>
    <mergeCell ref="M2:M3"/>
    <mergeCell ref="I2:K2"/>
    <mergeCell ref="L2:L3"/>
    <mergeCell ref="A2:A3"/>
    <mergeCell ref="B2:B3"/>
    <mergeCell ref="D2:G2"/>
    <mergeCell ref="A4:M4"/>
    <mergeCell ref="H2:H3"/>
    <mergeCell ref="D7:D10"/>
    <mergeCell ref="E7:E10"/>
    <mergeCell ref="F24:F27"/>
    <mergeCell ref="G24:G27"/>
    <mergeCell ref="C24:C27"/>
    <mergeCell ref="D24:D27"/>
    <mergeCell ref="F7:F10"/>
    <mergeCell ref="F11:F14"/>
    <mergeCell ref="G7:G10"/>
    <mergeCell ref="G11:G14"/>
    <mergeCell ref="F15:F18"/>
    <mergeCell ref="G15:G18"/>
    <mergeCell ref="G20:G23"/>
    <mergeCell ref="C11:C14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8" t="s">
        <v>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30"/>
    </row>
    <row r="2" spans="1:13" s="1" customFormat="1" ht="15.75" customHeight="1" thickBot="1" x14ac:dyDescent="0.25">
      <c r="A2" s="438" t="s">
        <v>11</v>
      </c>
      <c r="B2" s="411" t="s">
        <v>0</v>
      </c>
      <c r="C2" s="390"/>
      <c r="D2" s="433" t="s">
        <v>1</v>
      </c>
      <c r="E2" s="434"/>
      <c r="F2" s="434"/>
      <c r="G2" s="435"/>
      <c r="H2" s="411" t="s">
        <v>2</v>
      </c>
      <c r="I2" s="433" t="s">
        <v>3</v>
      </c>
      <c r="J2" s="434"/>
      <c r="K2" s="435"/>
      <c r="L2" s="436" t="s">
        <v>359</v>
      </c>
      <c r="M2" s="431" t="s">
        <v>10</v>
      </c>
    </row>
    <row r="3" spans="1:13" s="1" customFormat="1" ht="45" customHeight="1" thickBot="1" x14ac:dyDescent="0.25">
      <c r="A3" s="439"/>
      <c r="B3" s="412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12"/>
      <c r="I3" s="391" t="s">
        <v>8</v>
      </c>
      <c r="J3" s="170" t="s">
        <v>370</v>
      </c>
      <c r="K3" s="402" t="s">
        <v>371</v>
      </c>
      <c r="L3" s="437"/>
      <c r="M3" s="432"/>
    </row>
    <row r="4" spans="1:13" x14ac:dyDescent="0.25">
      <c r="A4" s="408" t="s">
        <v>222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</row>
    <row r="5" spans="1:13" ht="45" customHeight="1" thickBot="1" x14ac:dyDescent="0.3">
      <c r="A5" s="333">
        <v>1</v>
      </c>
      <c r="B5" s="334" t="s">
        <v>221</v>
      </c>
      <c r="C5" s="330" t="s">
        <v>333</v>
      </c>
      <c r="D5" s="335" t="s">
        <v>313</v>
      </c>
      <c r="E5" s="336" t="s">
        <v>312</v>
      </c>
      <c r="F5" s="235" t="s">
        <v>223</v>
      </c>
      <c r="G5" s="235" t="s">
        <v>224</v>
      </c>
      <c r="H5" s="337" t="s">
        <v>225</v>
      </c>
      <c r="I5" s="233">
        <v>12633000000</v>
      </c>
      <c r="J5" s="89">
        <v>12625595712</v>
      </c>
      <c r="K5" s="56">
        <f t="shared" ref="K5" si="0">J5/I5</f>
        <v>0.99941389313702211</v>
      </c>
      <c r="L5" s="90">
        <v>11252196</v>
      </c>
      <c r="M5" s="338" t="s">
        <v>355</v>
      </c>
    </row>
    <row r="6" spans="1:13" s="3" customFormat="1" x14ac:dyDescent="0.25">
      <c r="A6" s="23"/>
      <c r="B6" s="63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3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28" t="s">
        <v>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30"/>
    </row>
    <row r="2" spans="1:63" s="1" customFormat="1" ht="15.75" customHeight="1" thickBot="1" x14ac:dyDescent="0.25">
      <c r="A2" s="438" t="s">
        <v>11</v>
      </c>
      <c r="B2" s="411" t="s">
        <v>0</v>
      </c>
      <c r="C2" s="390"/>
      <c r="D2" s="433" t="s">
        <v>1</v>
      </c>
      <c r="E2" s="434"/>
      <c r="F2" s="434"/>
      <c r="G2" s="435"/>
      <c r="H2" s="411" t="s">
        <v>2</v>
      </c>
      <c r="I2" s="433" t="s">
        <v>3</v>
      </c>
      <c r="J2" s="434"/>
      <c r="K2" s="435"/>
      <c r="L2" s="436" t="s">
        <v>359</v>
      </c>
      <c r="M2" s="431" t="s">
        <v>10</v>
      </c>
    </row>
    <row r="3" spans="1:63" s="1" customFormat="1" ht="45" customHeight="1" thickBot="1" x14ac:dyDescent="0.25">
      <c r="A3" s="439"/>
      <c r="B3" s="412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12"/>
      <c r="I3" s="391" t="s">
        <v>8</v>
      </c>
      <c r="J3" s="170" t="s">
        <v>370</v>
      </c>
      <c r="K3" s="402" t="s">
        <v>371</v>
      </c>
      <c r="L3" s="437"/>
      <c r="M3" s="432"/>
    </row>
    <row r="4" spans="1:63" x14ac:dyDescent="0.25">
      <c r="A4" s="408" t="s">
        <v>227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</row>
    <row r="5" spans="1:63" ht="30" customHeight="1" x14ac:dyDescent="0.25">
      <c r="A5" s="291">
        <v>1</v>
      </c>
      <c r="B5" s="339" t="s">
        <v>228</v>
      </c>
      <c r="C5" s="413" t="s">
        <v>314</v>
      </c>
      <c r="D5" s="413" t="s">
        <v>257</v>
      </c>
      <c r="E5" s="413" t="s">
        <v>257</v>
      </c>
      <c r="F5" s="413" t="s">
        <v>257</v>
      </c>
      <c r="G5" s="416" t="s">
        <v>230</v>
      </c>
      <c r="H5" s="277"/>
      <c r="I5" s="278"/>
      <c r="J5" s="82"/>
      <c r="K5" s="79"/>
      <c r="L5" s="78"/>
      <c r="M5" s="187"/>
    </row>
    <row r="6" spans="1:63" ht="15" customHeight="1" x14ac:dyDescent="0.25">
      <c r="A6" s="340"/>
      <c r="B6" s="341" t="s">
        <v>12</v>
      </c>
      <c r="C6" s="414"/>
      <c r="D6" s="414"/>
      <c r="E6" s="414"/>
      <c r="F6" s="414"/>
      <c r="G6" s="417"/>
      <c r="H6" s="143" t="s">
        <v>37</v>
      </c>
      <c r="I6" s="264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39"/>
    </row>
    <row r="7" spans="1:63" ht="15" customHeight="1" x14ac:dyDescent="0.25">
      <c r="A7" s="340"/>
      <c r="B7" s="342" t="s">
        <v>13</v>
      </c>
      <c r="C7" s="414"/>
      <c r="D7" s="414"/>
      <c r="E7" s="414"/>
      <c r="F7" s="414"/>
      <c r="G7" s="417"/>
      <c r="H7" s="143" t="s">
        <v>37</v>
      </c>
      <c r="I7" s="264">
        <v>93750000</v>
      </c>
      <c r="J7" s="25">
        <v>46612875</v>
      </c>
      <c r="K7" s="26">
        <f t="shared" si="0"/>
        <v>0.49720399999999998</v>
      </c>
      <c r="L7" s="25">
        <v>0</v>
      </c>
      <c r="M7" s="139"/>
    </row>
    <row r="8" spans="1:63" s="3" customFormat="1" ht="15" customHeight="1" x14ac:dyDescent="0.25">
      <c r="A8" s="340"/>
      <c r="B8" s="140" t="s">
        <v>229</v>
      </c>
      <c r="C8" s="414"/>
      <c r="D8" s="414"/>
      <c r="E8" s="414"/>
      <c r="F8" s="414"/>
      <c r="G8" s="417"/>
      <c r="H8" s="91" t="s">
        <v>37</v>
      </c>
      <c r="I8" s="264">
        <v>2500000</v>
      </c>
      <c r="J8" s="81">
        <v>1243010</v>
      </c>
      <c r="K8" s="26">
        <f t="shared" si="0"/>
        <v>0.49720399999999998</v>
      </c>
      <c r="L8" s="81">
        <v>0</v>
      </c>
      <c r="M8" s="139"/>
    </row>
    <row r="9" spans="1:63" ht="15" customHeight="1" thickBot="1" x14ac:dyDescent="0.3">
      <c r="A9" s="61"/>
      <c r="B9" s="213" t="s">
        <v>235</v>
      </c>
      <c r="C9" s="470"/>
      <c r="D9" s="470"/>
      <c r="E9" s="470"/>
      <c r="F9" s="470"/>
      <c r="G9" s="469"/>
      <c r="H9" s="92" t="s">
        <v>37</v>
      </c>
      <c r="I9" s="343">
        <f>I6+I7+I8</f>
        <v>250000000</v>
      </c>
      <c r="J9" s="343">
        <f>J6+J7+J8</f>
        <v>124301000</v>
      </c>
      <c r="K9" s="80">
        <f t="shared" si="0"/>
        <v>0.49720399999999998</v>
      </c>
      <c r="L9" s="214">
        <f>L6+L7+L8</f>
        <v>0</v>
      </c>
      <c r="M9" s="155"/>
    </row>
    <row r="10" spans="1:63" s="3" customFormat="1" x14ac:dyDescent="0.25">
      <c r="A10" s="256"/>
      <c r="B10" s="344"/>
      <c r="C10" s="257"/>
      <c r="D10" s="257"/>
      <c r="E10" s="257"/>
      <c r="F10" s="345"/>
      <c r="G10" s="345"/>
      <c r="H10" s="346"/>
      <c r="I10" s="347"/>
      <c r="J10" s="22"/>
      <c r="K10" s="21"/>
      <c r="L10" s="22"/>
      <c r="M10" s="257"/>
    </row>
    <row r="11" spans="1:63" s="43" customFormat="1" x14ac:dyDescent="0.25">
      <c r="A11" s="218"/>
      <c r="B11" s="219" t="s">
        <v>131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56" t="s">
        <v>87</v>
      </c>
      <c r="B12" s="348" t="s">
        <v>231</v>
      </c>
      <c r="C12" s="348"/>
      <c r="D12" s="348"/>
      <c r="E12" s="348"/>
      <c r="F12" s="348"/>
      <c r="G12" s="348"/>
      <c r="H12" s="348"/>
      <c r="I12" s="348"/>
      <c r="J12" s="221"/>
      <c r="K12" s="221"/>
      <c r="L12" s="349"/>
      <c r="M12" s="349"/>
      <c r="N12" s="94"/>
      <c r="O12" s="94"/>
      <c r="P12" s="94"/>
      <c r="Q12" s="94"/>
      <c r="R12" s="94"/>
      <c r="S12" s="94"/>
      <c r="T12" s="94"/>
      <c r="U12" s="94"/>
      <c r="V12" s="93"/>
      <c r="W12" s="93"/>
      <c r="X12" s="95"/>
      <c r="Y12"/>
      <c r="Z12" s="46"/>
      <c r="AA12" s="46"/>
      <c r="AB12" s="46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350"/>
      <c r="B13" s="348" t="s">
        <v>232</v>
      </c>
      <c r="C13" s="351"/>
      <c r="D13" s="352"/>
      <c r="E13" s="353"/>
      <c r="F13" s="353"/>
      <c r="G13" s="354"/>
      <c r="H13" s="354"/>
      <c r="I13" s="354"/>
      <c r="J13" s="354"/>
      <c r="K13" s="354"/>
      <c r="L13" s="351"/>
      <c r="M13" s="351"/>
      <c r="N13" s="96"/>
      <c r="O13" s="96"/>
      <c r="P13" s="96"/>
      <c r="Q13" s="96"/>
      <c r="R13" s="96"/>
      <c r="S13" s="96"/>
      <c r="T13" s="96"/>
      <c r="U13" s="96"/>
      <c r="V13" s="93"/>
      <c r="W13" s="93"/>
      <c r="X13" s="95"/>
      <c r="Y13"/>
      <c r="Z13" s="97"/>
      <c r="AA13" s="98"/>
      <c r="AB13" s="98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56"/>
      <c r="B14" s="344"/>
      <c r="C14" s="257"/>
      <c r="D14" s="257"/>
      <c r="E14" s="257"/>
      <c r="F14" s="345"/>
      <c r="G14" s="345"/>
      <c r="H14" s="346"/>
      <c r="I14" s="347"/>
      <c r="J14" s="22"/>
      <c r="K14" s="21"/>
      <c r="L14" s="31"/>
      <c r="M14" s="257"/>
    </row>
    <row r="15" spans="1:63" x14ac:dyDescent="0.25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7"/>
  <sheetViews>
    <sheetView workbookViewId="0">
      <pane ySplit="3" topLeftCell="A10" activePane="bottomLeft" state="frozen"/>
      <selection pane="bottomLeft" activeCell="J20" sqref="J20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28" t="s">
        <v>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30"/>
    </row>
    <row r="2" spans="1:14" ht="15.75" customHeight="1" thickBot="1" x14ac:dyDescent="0.25">
      <c r="A2" s="438" t="s">
        <v>11</v>
      </c>
      <c r="B2" s="411" t="s">
        <v>0</v>
      </c>
      <c r="C2" s="390"/>
      <c r="D2" s="433" t="s">
        <v>1</v>
      </c>
      <c r="E2" s="434"/>
      <c r="F2" s="434"/>
      <c r="G2" s="435"/>
      <c r="H2" s="411" t="s">
        <v>2</v>
      </c>
      <c r="I2" s="433" t="s">
        <v>3</v>
      </c>
      <c r="J2" s="434"/>
      <c r="K2" s="435"/>
      <c r="L2" s="436" t="s">
        <v>359</v>
      </c>
      <c r="M2" s="431" t="s">
        <v>10</v>
      </c>
    </row>
    <row r="3" spans="1:14" ht="45" customHeight="1" thickBot="1" x14ac:dyDescent="0.25">
      <c r="A3" s="439"/>
      <c r="B3" s="412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12"/>
      <c r="I3" s="391" t="s">
        <v>8</v>
      </c>
      <c r="J3" s="170" t="s">
        <v>370</v>
      </c>
      <c r="K3" s="402" t="s">
        <v>371</v>
      </c>
      <c r="L3" s="437"/>
      <c r="M3" s="432"/>
    </row>
    <row r="4" spans="1:14" x14ac:dyDescent="0.2">
      <c r="A4" s="450" t="s">
        <v>51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2"/>
    </row>
    <row r="5" spans="1:14" s="2" customFormat="1" ht="75" customHeight="1" x14ac:dyDescent="0.2">
      <c r="A5" s="225">
        <v>1</v>
      </c>
      <c r="B5" s="378" t="s">
        <v>41</v>
      </c>
      <c r="C5" s="230" t="s">
        <v>247</v>
      </c>
      <c r="D5" s="379" t="s">
        <v>284</v>
      </c>
      <c r="E5" s="230" t="s">
        <v>285</v>
      </c>
      <c r="F5" s="203" t="s">
        <v>52</v>
      </c>
      <c r="G5" s="203" t="s">
        <v>53</v>
      </c>
      <c r="H5" s="380" t="s">
        <v>37</v>
      </c>
      <c r="I5" s="226">
        <v>60000000</v>
      </c>
      <c r="J5" s="381">
        <v>42600000</v>
      </c>
      <c r="K5" s="103">
        <f>J5/I5</f>
        <v>0.71</v>
      </c>
      <c r="L5" s="104">
        <v>0</v>
      </c>
      <c r="M5" s="386" t="s">
        <v>352</v>
      </c>
    </row>
    <row r="6" spans="1:14" s="2" customFormat="1" ht="75" customHeight="1" x14ac:dyDescent="0.2">
      <c r="A6" s="225">
        <v>2</v>
      </c>
      <c r="B6" s="226" t="s">
        <v>42</v>
      </c>
      <c r="C6" s="230" t="s">
        <v>248</v>
      </c>
      <c r="D6" s="230" t="s">
        <v>286</v>
      </c>
      <c r="E6" s="229" t="s">
        <v>287</v>
      </c>
      <c r="F6" s="203" t="s">
        <v>54</v>
      </c>
      <c r="G6" s="203" t="s">
        <v>55</v>
      </c>
      <c r="H6" s="227" t="s">
        <v>37</v>
      </c>
      <c r="I6" s="226">
        <v>50000000</v>
      </c>
      <c r="J6" s="381">
        <v>43860000</v>
      </c>
      <c r="K6" s="103">
        <f t="shared" ref="K6:K25" si="0">J6/I6</f>
        <v>0.87719999999999998</v>
      </c>
      <c r="L6" s="104">
        <v>0</v>
      </c>
      <c r="M6" s="386" t="s">
        <v>295</v>
      </c>
    </row>
    <row r="7" spans="1:14" ht="75" customHeight="1" x14ac:dyDescent="0.2">
      <c r="A7" s="225">
        <v>3</v>
      </c>
      <c r="B7" s="382" t="s">
        <v>43</v>
      </c>
      <c r="C7" s="230" t="s">
        <v>246</v>
      </c>
      <c r="D7" s="379" t="s">
        <v>288</v>
      </c>
      <c r="E7" s="229" t="s">
        <v>289</v>
      </c>
      <c r="F7" s="203" t="s">
        <v>56</v>
      </c>
      <c r="G7" s="203" t="s">
        <v>57</v>
      </c>
      <c r="H7" s="227" t="s">
        <v>37</v>
      </c>
      <c r="I7" s="226">
        <v>15000000</v>
      </c>
      <c r="J7" s="381">
        <v>0</v>
      </c>
      <c r="K7" s="103">
        <f t="shared" si="0"/>
        <v>0</v>
      </c>
      <c r="L7" s="104">
        <v>0</v>
      </c>
      <c r="M7" s="386" t="s">
        <v>353</v>
      </c>
    </row>
    <row r="8" spans="1:14" ht="30" customHeight="1" x14ac:dyDescent="0.2">
      <c r="A8" s="225">
        <v>4</v>
      </c>
      <c r="B8" s="226" t="s">
        <v>44</v>
      </c>
      <c r="C8" s="230" t="s">
        <v>247</v>
      </c>
      <c r="D8" s="383"/>
      <c r="E8" s="383"/>
      <c r="F8" s="203" t="s">
        <v>58</v>
      </c>
      <c r="G8" s="203" t="s">
        <v>59</v>
      </c>
      <c r="H8" s="227" t="s">
        <v>37</v>
      </c>
      <c r="I8" s="226">
        <v>100000000</v>
      </c>
      <c r="J8" s="102">
        <v>44400000</v>
      </c>
      <c r="K8" s="103">
        <f t="shared" si="0"/>
        <v>0.44400000000000001</v>
      </c>
      <c r="L8" s="104">
        <v>0</v>
      </c>
      <c r="M8" s="228"/>
    </row>
    <row r="9" spans="1:14" ht="30" customHeight="1" x14ac:dyDescent="0.2">
      <c r="A9" s="225">
        <v>5</v>
      </c>
      <c r="B9" s="226" t="s">
        <v>45</v>
      </c>
      <c r="C9" s="230" t="s">
        <v>247</v>
      </c>
      <c r="D9" s="384" t="s">
        <v>290</v>
      </c>
      <c r="E9" s="230" t="s">
        <v>291</v>
      </c>
      <c r="F9" s="203" t="s">
        <v>60</v>
      </c>
      <c r="G9" s="203" t="s">
        <v>61</v>
      </c>
      <c r="H9" s="227" t="s">
        <v>37</v>
      </c>
      <c r="I9" s="226">
        <v>50000000</v>
      </c>
      <c r="J9" s="102">
        <v>42700000</v>
      </c>
      <c r="K9" s="103">
        <f t="shared" si="0"/>
        <v>0.85399999999999998</v>
      </c>
      <c r="L9" s="104">
        <v>0</v>
      </c>
      <c r="M9" s="228"/>
    </row>
    <row r="10" spans="1:14" ht="30" customHeight="1" x14ac:dyDescent="0.2">
      <c r="A10" s="225">
        <v>6</v>
      </c>
      <c r="B10" s="226" t="s">
        <v>46</v>
      </c>
      <c r="C10" s="230" t="s">
        <v>315</v>
      </c>
      <c r="D10" s="379" t="s">
        <v>292</v>
      </c>
      <c r="E10" s="230" t="s">
        <v>293</v>
      </c>
      <c r="F10" s="203" t="s">
        <v>62</v>
      </c>
      <c r="G10" s="203" t="s">
        <v>63</v>
      </c>
      <c r="H10" s="227" t="s">
        <v>37</v>
      </c>
      <c r="I10" s="226">
        <v>15000000</v>
      </c>
      <c r="J10" s="102">
        <v>0</v>
      </c>
      <c r="K10" s="103">
        <f t="shared" si="0"/>
        <v>0</v>
      </c>
      <c r="L10" s="104">
        <v>0</v>
      </c>
      <c r="M10" s="386" t="s">
        <v>354</v>
      </c>
    </row>
    <row r="11" spans="1:14" ht="15" customHeight="1" x14ac:dyDescent="0.2">
      <c r="A11" s="225">
        <v>7</v>
      </c>
      <c r="B11" s="382" t="s">
        <v>47</v>
      </c>
      <c r="C11" s="230" t="s">
        <v>247</v>
      </c>
      <c r="D11" s="229">
        <v>43216</v>
      </c>
      <c r="E11" s="230" t="s">
        <v>258</v>
      </c>
      <c r="F11" s="203" t="s">
        <v>64</v>
      </c>
      <c r="G11" s="203" t="s">
        <v>65</v>
      </c>
      <c r="H11" s="227" t="s">
        <v>37</v>
      </c>
      <c r="I11" s="226">
        <v>100000000</v>
      </c>
      <c r="J11" s="102">
        <v>0</v>
      </c>
      <c r="K11" s="103">
        <f t="shared" si="0"/>
        <v>0</v>
      </c>
      <c r="L11" s="104">
        <v>0</v>
      </c>
      <c r="M11" s="228"/>
    </row>
    <row r="12" spans="1:14" ht="15" customHeight="1" x14ac:dyDescent="0.2">
      <c r="A12" s="225">
        <v>8</v>
      </c>
      <c r="B12" s="226" t="s">
        <v>48</v>
      </c>
      <c r="C12" s="230" t="s">
        <v>247</v>
      </c>
      <c r="D12" s="230"/>
      <c r="E12" s="230"/>
      <c r="F12" s="203" t="s">
        <v>64</v>
      </c>
      <c r="G12" s="203" t="s">
        <v>65</v>
      </c>
      <c r="H12" s="227" t="s">
        <v>37</v>
      </c>
      <c r="I12" s="226">
        <v>50000000</v>
      </c>
      <c r="J12" s="102">
        <v>32000000</v>
      </c>
      <c r="K12" s="103">
        <f t="shared" si="0"/>
        <v>0.64</v>
      </c>
      <c r="L12" s="104">
        <v>0</v>
      </c>
      <c r="M12" s="228"/>
    </row>
    <row r="13" spans="1:14" ht="15" customHeight="1" x14ac:dyDescent="0.2">
      <c r="A13" s="225">
        <v>9</v>
      </c>
      <c r="B13" s="226" t="s">
        <v>273</v>
      </c>
      <c r="C13" s="230" t="s">
        <v>248</v>
      </c>
      <c r="D13" s="379" t="s">
        <v>294</v>
      </c>
      <c r="E13" s="230" t="s">
        <v>236</v>
      </c>
      <c r="F13" s="203" t="s">
        <v>66</v>
      </c>
      <c r="G13" s="203" t="s">
        <v>67</v>
      </c>
      <c r="H13" s="227" t="s">
        <v>37</v>
      </c>
      <c r="I13" s="226">
        <v>30000000</v>
      </c>
      <c r="J13" s="102">
        <v>0</v>
      </c>
      <c r="K13" s="103">
        <f t="shared" si="0"/>
        <v>0</v>
      </c>
      <c r="L13" s="104">
        <v>0</v>
      </c>
      <c r="M13" s="228"/>
    </row>
    <row r="14" spans="1:14" ht="15" customHeight="1" x14ac:dyDescent="0.2">
      <c r="A14" s="225">
        <v>10</v>
      </c>
      <c r="B14" s="226" t="s">
        <v>49</v>
      </c>
      <c r="C14" s="230" t="s">
        <v>248</v>
      </c>
      <c r="D14" s="379" t="s">
        <v>294</v>
      </c>
      <c r="E14" s="230" t="s">
        <v>236</v>
      </c>
      <c r="F14" s="203" t="s">
        <v>68</v>
      </c>
      <c r="G14" s="203" t="s">
        <v>67</v>
      </c>
      <c r="H14" s="227" t="s">
        <v>37</v>
      </c>
      <c r="I14" s="226">
        <v>19000000</v>
      </c>
      <c r="J14" s="102">
        <v>0</v>
      </c>
      <c r="K14" s="103">
        <f t="shared" si="0"/>
        <v>0</v>
      </c>
      <c r="L14" s="104">
        <v>0</v>
      </c>
      <c r="M14" s="228"/>
    </row>
    <row r="15" spans="1:14" ht="15" customHeight="1" x14ac:dyDescent="0.2">
      <c r="A15" s="225">
        <v>11</v>
      </c>
      <c r="B15" s="226" t="s">
        <v>50</v>
      </c>
      <c r="C15" s="230" t="s">
        <v>247</v>
      </c>
      <c r="D15" s="229">
        <v>43888</v>
      </c>
      <c r="E15" s="230" t="s">
        <v>236</v>
      </c>
      <c r="F15" s="203" t="s">
        <v>69</v>
      </c>
      <c r="G15" s="203" t="s">
        <v>70</v>
      </c>
      <c r="H15" s="227" t="s">
        <v>37</v>
      </c>
      <c r="I15" s="226">
        <v>140000000</v>
      </c>
      <c r="J15" s="102">
        <v>53450000</v>
      </c>
      <c r="K15" s="103">
        <f t="shared" si="0"/>
        <v>0.38178571428571428</v>
      </c>
      <c r="L15" s="104">
        <v>0</v>
      </c>
      <c r="M15" s="228"/>
    </row>
    <row r="16" spans="1:14" s="122" customFormat="1" ht="30" customHeight="1" x14ac:dyDescent="0.2">
      <c r="A16" s="225">
        <v>12</v>
      </c>
      <c r="B16" s="226" t="s">
        <v>279</v>
      </c>
      <c r="C16" s="230" t="s">
        <v>247</v>
      </c>
      <c r="D16" s="385" t="s">
        <v>280</v>
      </c>
      <c r="E16" s="231" t="s">
        <v>281</v>
      </c>
      <c r="F16" s="203" t="s">
        <v>282</v>
      </c>
      <c r="G16" s="203" t="s">
        <v>283</v>
      </c>
      <c r="H16" s="227" t="s">
        <v>37</v>
      </c>
      <c r="I16" s="226">
        <v>40000000</v>
      </c>
      <c r="J16" s="118">
        <v>0</v>
      </c>
      <c r="K16" s="119">
        <f>J16/I16</f>
        <v>0</v>
      </c>
      <c r="L16" s="120">
        <v>0</v>
      </c>
      <c r="M16" s="232"/>
      <c r="N16" s="121"/>
    </row>
    <row r="17" spans="1:250" s="135" customFormat="1" ht="30" customHeight="1" thickBot="1" x14ac:dyDescent="0.25">
      <c r="A17" s="215">
        <v>13</v>
      </c>
      <c r="B17" s="233" t="s">
        <v>275</v>
      </c>
      <c r="C17" s="376" t="s">
        <v>247</v>
      </c>
      <c r="D17" s="236" t="s">
        <v>276</v>
      </c>
      <c r="E17" s="234" t="s">
        <v>240</v>
      </c>
      <c r="F17" s="235" t="s">
        <v>277</v>
      </c>
      <c r="G17" s="235" t="s">
        <v>278</v>
      </c>
      <c r="H17" s="236" t="s">
        <v>37</v>
      </c>
      <c r="I17" s="233">
        <v>340000000</v>
      </c>
      <c r="J17" s="123">
        <v>0</v>
      </c>
      <c r="K17" s="124">
        <f t="shared" si="0"/>
        <v>0</v>
      </c>
      <c r="L17" s="125">
        <v>0</v>
      </c>
      <c r="M17" s="237"/>
      <c r="N17" s="377"/>
    </row>
    <row r="18" spans="1:250" x14ac:dyDescent="0.2">
      <c r="A18" s="453" t="s">
        <v>71</v>
      </c>
      <c r="B18" s="454"/>
      <c r="C18" s="454"/>
      <c r="D18" s="454"/>
      <c r="E18" s="454"/>
      <c r="F18" s="454"/>
      <c r="G18" s="454"/>
      <c r="H18" s="454"/>
      <c r="I18" s="454"/>
      <c r="J18" s="454"/>
      <c r="K18" s="454"/>
      <c r="L18" s="454"/>
      <c r="M18" s="455"/>
    </row>
    <row r="19" spans="1:250" s="2" customFormat="1" ht="45" customHeight="1" x14ac:dyDescent="0.2">
      <c r="A19" s="225">
        <v>1</v>
      </c>
      <c r="B19" s="238" t="s">
        <v>72</v>
      </c>
      <c r="C19" s="126" t="s">
        <v>247</v>
      </c>
      <c r="D19" s="239" t="s">
        <v>296</v>
      </c>
      <c r="E19" s="99" t="s">
        <v>253</v>
      </c>
      <c r="F19" s="240" t="s">
        <v>78</v>
      </c>
      <c r="G19" s="227" t="s">
        <v>79</v>
      </c>
      <c r="H19" s="240" t="s">
        <v>37</v>
      </c>
      <c r="I19" s="241">
        <v>25090000</v>
      </c>
      <c r="J19" s="134">
        <v>20186977</v>
      </c>
      <c r="K19" s="70">
        <f t="shared" si="0"/>
        <v>0.80458258270227179</v>
      </c>
      <c r="L19" s="71">
        <v>0</v>
      </c>
      <c r="M19" s="242"/>
    </row>
    <row r="20" spans="1:250" s="122" customFormat="1" ht="45" customHeight="1" x14ac:dyDescent="0.2">
      <c r="A20" s="212">
        <v>2</v>
      </c>
      <c r="B20" s="127" t="s">
        <v>274</v>
      </c>
      <c r="C20" s="443" t="s">
        <v>248</v>
      </c>
      <c r="D20" s="440" t="s">
        <v>297</v>
      </c>
      <c r="E20" s="443" t="s">
        <v>298</v>
      </c>
      <c r="F20" s="446" t="s">
        <v>299</v>
      </c>
      <c r="G20" s="446" t="s">
        <v>80</v>
      </c>
      <c r="H20" s="243" t="s">
        <v>37</v>
      </c>
      <c r="I20" s="406">
        <v>10501510.869999999</v>
      </c>
      <c r="J20" s="407">
        <f>J21+J22</f>
        <v>3014873</v>
      </c>
      <c r="K20" s="129">
        <f t="shared" si="0"/>
        <v>0.28708945191997887</v>
      </c>
      <c r="L20" s="128">
        <f>L21+L22</f>
        <v>0</v>
      </c>
      <c r="M20" s="244"/>
    </row>
    <row r="21" spans="1:250" s="122" customFormat="1" ht="15" customHeight="1" x14ac:dyDescent="0.2">
      <c r="A21" s="62" t="s">
        <v>73</v>
      </c>
      <c r="B21" s="146" t="s">
        <v>12</v>
      </c>
      <c r="C21" s="444"/>
      <c r="D21" s="441"/>
      <c r="E21" s="444"/>
      <c r="F21" s="447"/>
      <c r="G21" s="447"/>
      <c r="H21" s="245" t="s">
        <v>85</v>
      </c>
      <c r="I21" s="105"/>
      <c r="J21" s="105">
        <f>450000+900000</f>
        <v>1350000</v>
      </c>
      <c r="K21" s="130"/>
      <c r="L21" s="105">
        <v>0</v>
      </c>
      <c r="M21" s="244"/>
    </row>
    <row r="22" spans="1:250" s="122" customFormat="1" ht="15" customHeight="1" x14ac:dyDescent="0.2">
      <c r="A22" s="67" t="s">
        <v>74</v>
      </c>
      <c r="B22" s="246" t="s">
        <v>13</v>
      </c>
      <c r="C22" s="445"/>
      <c r="D22" s="442"/>
      <c r="E22" s="445"/>
      <c r="F22" s="448"/>
      <c r="G22" s="448"/>
      <c r="H22" s="247" t="s">
        <v>85</v>
      </c>
      <c r="I22" s="106"/>
      <c r="J22" s="106">
        <f>700000+964873</f>
        <v>1664873</v>
      </c>
      <c r="K22" s="131"/>
      <c r="L22" s="106">
        <v>0</v>
      </c>
      <c r="M22" s="248"/>
    </row>
    <row r="23" spans="1:250" ht="60" customHeight="1" x14ac:dyDescent="0.2">
      <c r="A23" s="249">
        <v>3</v>
      </c>
      <c r="B23" s="224" t="s">
        <v>75</v>
      </c>
      <c r="C23" s="126" t="s">
        <v>247</v>
      </c>
      <c r="D23" s="126" t="s">
        <v>81</v>
      </c>
      <c r="E23" s="126" t="s">
        <v>258</v>
      </c>
      <c r="F23" s="158" t="s">
        <v>31</v>
      </c>
      <c r="G23" s="159" t="s">
        <v>82</v>
      </c>
      <c r="H23" s="247" t="s">
        <v>85</v>
      </c>
      <c r="I23" s="106">
        <v>6800000</v>
      </c>
      <c r="J23" s="11">
        <v>1268000</v>
      </c>
      <c r="K23" s="16">
        <f t="shared" si="0"/>
        <v>0.18647058823529411</v>
      </c>
      <c r="L23" s="72">
        <v>1268000</v>
      </c>
      <c r="M23" s="151"/>
    </row>
    <row r="24" spans="1:250" ht="45" customHeight="1" x14ac:dyDescent="0.2">
      <c r="A24" s="250">
        <v>4</v>
      </c>
      <c r="B24" s="224" t="s">
        <v>76</v>
      </c>
      <c r="C24" s="126" t="s">
        <v>247</v>
      </c>
      <c r="D24" s="126" t="s">
        <v>237</v>
      </c>
      <c r="E24" s="126" t="s">
        <v>236</v>
      </c>
      <c r="F24" s="158" t="s">
        <v>83</v>
      </c>
      <c r="G24" s="159" t="s">
        <v>29</v>
      </c>
      <c r="H24" s="247" t="s">
        <v>85</v>
      </c>
      <c r="I24" s="106">
        <v>19422000</v>
      </c>
      <c r="J24" s="11">
        <v>0</v>
      </c>
      <c r="K24" s="16">
        <f t="shared" si="0"/>
        <v>0</v>
      </c>
      <c r="L24" s="72">
        <v>0</v>
      </c>
      <c r="M24" s="151"/>
    </row>
    <row r="25" spans="1:250" ht="60" customHeight="1" thickBot="1" x14ac:dyDescent="0.25">
      <c r="A25" s="251">
        <v>5</v>
      </c>
      <c r="B25" s="252" t="s">
        <v>77</v>
      </c>
      <c r="C25" s="100" t="s">
        <v>247</v>
      </c>
      <c r="D25" s="100" t="s">
        <v>238</v>
      </c>
      <c r="E25" s="100" t="s">
        <v>259</v>
      </c>
      <c r="F25" s="160" t="s">
        <v>84</v>
      </c>
      <c r="G25" s="161" t="s">
        <v>29</v>
      </c>
      <c r="H25" s="253" t="s">
        <v>85</v>
      </c>
      <c r="I25" s="162">
        <v>11780000</v>
      </c>
      <c r="J25" s="55">
        <v>0</v>
      </c>
      <c r="K25" s="56">
        <f t="shared" si="0"/>
        <v>0</v>
      </c>
      <c r="L25" s="57">
        <v>0</v>
      </c>
      <c r="M25" s="155"/>
    </row>
    <row r="27" spans="1:250" s="43" customFormat="1" x14ac:dyDescent="0.2">
      <c r="A27" s="35"/>
      <c r="B27" s="107" t="s">
        <v>86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1"/>
      <c r="W27" s="109"/>
      <c r="X27" s="110"/>
      <c r="Y27" s="111"/>
      <c r="Z27" s="112"/>
      <c r="AA27" s="113"/>
      <c r="AB27" s="113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</row>
    <row r="28" spans="1:250" s="59" customFormat="1" x14ac:dyDescent="0.2">
      <c r="A28" s="44" t="s">
        <v>87</v>
      </c>
      <c r="B28" s="456" t="s">
        <v>88</v>
      </c>
      <c r="C28" s="456"/>
      <c r="D28" s="456"/>
      <c r="E28" s="456"/>
      <c r="F28" s="456"/>
      <c r="G28" s="456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14"/>
      <c r="V28" s="114"/>
      <c r="W28" s="114"/>
      <c r="X28" s="115"/>
      <c r="Y28" s="116"/>
      <c r="Z28" s="112"/>
      <c r="AA28" s="116"/>
      <c r="AB28" s="116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</row>
    <row r="29" spans="1:250" s="59" customFormat="1" ht="16.899999999999999" customHeight="1" x14ac:dyDescent="0.2">
      <c r="A29" s="254"/>
      <c r="B29" s="255"/>
      <c r="C29" s="220"/>
      <c r="D29" s="220"/>
      <c r="E29" s="220"/>
      <c r="F29" s="220"/>
      <c r="G29" s="220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17"/>
      <c r="V29" s="117"/>
      <c r="W29" s="117"/>
      <c r="X29" s="117"/>
      <c r="Y29" s="116"/>
      <c r="Z29" s="112"/>
      <c r="AA29" s="116"/>
      <c r="AB29" s="116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</row>
    <row r="30" spans="1:250" s="49" customFormat="1" ht="15" x14ac:dyDescent="0.25">
      <c r="A30" s="403" t="s">
        <v>89</v>
      </c>
      <c r="B30" s="449" t="s">
        <v>90</v>
      </c>
      <c r="C30" s="449"/>
      <c r="D30" s="449"/>
      <c r="E30" s="449"/>
      <c r="F30" s="449"/>
      <c r="G30" s="449"/>
      <c r="H30" s="51"/>
      <c r="I30" s="51"/>
      <c r="J30" s="51"/>
      <c r="K30" s="51"/>
      <c r="L30" s="51"/>
      <c r="M30" s="51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04"/>
      <c r="Y30" s="46"/>
      <c r="Z30" s="40"/>
      <c r="AA30" s="46"/>
      <c r="AB30" s="46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</row>
    <row r="31" spans="1:250" s="49" customFormat="1" ht="16.899999999999999" customHeight="1" x14ac:dyDescent="0.25">
      <c r="A31" s="457"/>
      <c r="B31" s="458" t="s">
        <v>372</v>
      </c>
      <c r="C31" s="458"/>
      <c r="D31" s="458"/>
      <c r="E31" s="458"/>
      <c r="F31" s="458"/>
      <c r="G31" s="458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46"/>
      <c r="Z31" s="40"/>
      <c r="AA31" s="46"/>
      <c r="AB31" s="46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</row>
    <row r="32" spans="1:250" s="49" customFormat="1" ht="16.899999999999999" customHeight="1" x14ac:dyDescent="0.25">
      <c r="A32" s="457"/>
      <c r="B32" s="458"/>
      <c r="C32" s="458"/>
      <c r="D32" s="458"/>
      <c r="E32" s="458"/>
      <c r="F32" s="458"/>
      <c r="G32" s="458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46"/>
      <c r="Z32" s="40"/>
      <c r="AA32" s="46"/>
      <c r="AB32" s="46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</row>
    <row r="33" spans="1:250" s="49" customFormat="1" ht="30.75" customHeight="1" x14ac:dyDescent="0.25">
      <c r="A33" s="457"/>
      <c r="B33" s="458"/>
      <c r="C33" s="458"/>
      <c r="D33" s="458"/>
      <c r="E33" s="458"/>
      <c r="F33" s="458"/>
      <c r="G33" s="458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46"/>
      <c r="Z33" s="40"/>
      <c r="AA33" s="46"/>
      <c r="AB33" s="46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</row>
    <row r="34" spans="1:250" s="29" customFormat="1" ht="15" customHeight="1" x14ac:dyDescent="0.25">
      <c r="A34" s="405"/>
      <c r="B34" s="459" t="s">
        <v>373</v>
      </c>
      <c r="C34" s="459"/>
      <c r="D34" s="459"/>
      <c r="E34" s="459"/>
      <c r="F34" s="459"/>
      <c r="G34" s="459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Z34" s="53"/>
    </row>
    <row r="35" spans="1:250" s="29" customFormat="1" ht="43.5" customHeight="1" x14ac:dyDescent="0.25">
      <c r="A35" s="405"/>
      <c r="B35" s="459"/>
      <c r="C35" s="459"/>
      <c r="D35" s="459"/>
      <c r="E35" s="459"/>
      <c r="F35" s="459"/>
      <c r="G35" s="459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4"/>
      <c r="Z35" s="53"/>
    </row>
    <row r="36" spans="1:250" x14ac:dyDescent="0.2">
      <c r="A36" s="217"/>
      <c r="B36" s="217"/>
      <c r="C36" s="217"/>
      <c r="D36" s="217"/>
      <c r="E36" s="217"/>
      <c r="F36" s="217"/>
      <c r="G36" s="217"/>
    </row>
    <row r="37" spans="1:250" x14ac:dyDescent="0.2">
      <c r="A37" s="217"/>
      <c r="B37" s="217"/>
      <c r="C37" s="217"/>
      <c r="D37" s="217"/>
      <c r="E37" s="217"/>
      <c r="F37" s="217"/>
      <c r="G37" s="217"/>
    </row>
  </sheetData>
  <mergeCells count="20">
    <mergeCell ref="A31:A33"/>
    <mergeCell ref="B31:G33"/>
    <mergeCell ref="B34:G35"/>
    <mergeCell ref="A4:M4"/>
    <mergeCell ref="A18:M18"/>
    <mergeCell ref="A1:M1"/>
    <mergeCell ref="B2:B3"/>
    <mergeCell ref="D2:G2"/>
    <mergeCell ref="H2:H3"/>
    <mergeCell ref="I2:K2"/>
    <mergeCell ref="L2:L3"/>
    <mergeCell ref="M2:M3"/>
    <mergeCell ref="A2:A3"/>
    <mergeCell ref="D20:D22"/>
    <mergeCell ref="E20:E22"/>
    <mergeCell ref="F20:F22"/>
    <mergeCell ref="G20:G22"/>
    <mergeCell ref="B30:G30"/>
    <mergeCell ref="C20:C22"/>
    <mergeCell ref="B28:G2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7"/>
  <sheetViews>
    <sheetView workbookViewId="0">
      <pane ySplit="3" topLeftCell="A19" activePane="bottomLeft" state="frozen"/>
      <selection pane="bottomLeft" activeCell="K31" sqref="K31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28" t="s">
        <v>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30"/>
      <c r="N1" s="217"/>
    </row>
    <row r="2" spans="1:14" ht="15.75" customHeight="1" thickBot="1" x14ac:dyDescent="0.25">
      <c r="A2" s="438" t="s">
        <v>11</v>
      </c>
      <c r="B2" s="411" t="s">
        <v>0</v>
      </c>
      <c r="C2" s="390"/>
      <c r="D2" s="433" t="s">
        <v>1</v>
      </c>
      <c r="E2" s="434"/>
      <c r="F2" s="434"/>
      <c r="G2" s="435"/>
      <c r="H2" s="411" t="s">
        <v>2</v>
      </c>
      <c r="I2" s="433" t="s">
        <v>3</v>
      </c>
      <c r="J2" s="434"/>
      <c r="K2" s="435"/>
      <c r="L2" s="436" t="s">
        <v>359</v>
      </c>
      <c r="M2" s="431" t="s">
        <v>10</v>
      </c>
      <c r="N2" s="217"/>
    </row>
    <row r="3" spans="1:14" ht="45" customHeight="1" thickBot="1" x14ac:dyDescent="0.25">
      <c r="A3" s="439"/>
      <c r="B3" s="412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12"/>
      <c r="I3" s="391" t="s">
        <v>8</v>
      </c>
      <c r="J3" s="170" t="s">
        <v>370</v>
      </c>
      <c r="K3" s="402" t="s">
        <v>371</v>
      </c>
      <c r="L3" s="437"/>
      <c r="M3" s="432"/>
      <c r="N3" s="217"/>
    </row>
    <row r="4" spans="1:14" x14ac:dyDescent="0.2">
      <c r="A4" s="408" t="s">
        <v>91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  <c r="N4" s="217"/>
    </row>
    <row r="5" spans="1:14" s="2" customFormat="1" ht="45" customHeight="1" x14ac:dyDescent="0.2">
      <c r="A5" s="67">
        <v>1</v>
      </c>
      <c r="B5" s="258" t="s">
        <v>94</v>
      </c>
      <c r="C5" s="99" t="s">
        <v>248</v>
      </c>
      <c r="D5" s="297" t="s">
        <v>302</v>
      </c>
      <c r="E5" s="223" t="s">
        <v>303</v>
      </c>
      <c r="F5" s="259" t="s">
        <v>107</v>
      </c>
      <c r="G5" s="259" t="s">
        <v>108</v>
      </c>
      <c r="H5" s="164" t="s">
        <v>37</v>
      </c>
      <c r="I5" s="258">
        <v>6000000</v>
      </c>
      <c r="J5" s="68">
        <v>5651743.4800000004</v>
      </c>
      <c r="K5" s="16">
        <f t="shared" ref="K5:K25" si="0">J5/I5</f>
        <v>0.94195724666666669</v>
      </c>
      <c r="L5" s="11">
        <v>438528.5</v>
      </c>
      <c r="M5" s="151"/>
      <c r="N5" s="257"/>
    </row>
    <row r="6" spans="1:14" s="2" customFormat="1" ht="60" customHeight="1" x14ac:dyDescent="0.2">
      <c r="A6" s="67">
        <v>2</v>
      </c>
      <c r="B6" s="258" t="s">
        <v>93</v>
      </c>
      <c r="C6" s="297" t="s">
        <v>247</v>
      </c>
      <c r="D6" s="297" t="s">
        <v>300</v>
      </c>
      <c r="E6" s="223" t="s">
        <v>301</v>
      </c>
      <c r="F6" s="259">
        <v>43188</v>
      </c>
      <c r="G6" s="259" t="s">
        <v>106</v>
      </c>
      <c r="H6" s="164" t="s">
        <v>37</v>
      </c>
      <c r="I6" s="258">
        <v>80000000</v>
      </c>
      <c r="J6" s="68">
        <v>71083229.219999999</v>
      </c>
      <c r="K6" s="16">
        <f>J6/I6</f>
        <v>0.88854036525000002</v>
      </c>
      <c r="L6" s="11">
        <v>0</v>
      </c>
      <c r="M6" s="151"/>
      <c r="N6" s="257"/>
    </row>
    <row r="7" spans="1:14" ht="15" customHeight="1" x14ac:dyDescent="0.2">
      <c r="A7" s="67">
        <v>3</v>
      </c>
      <c r="B7" s="258" t="s">
        <v>95</v>
      </c>
      <c r="C7" s="99" t="s">
        <v>248</v>
      </c>
      <c r="D7" s="179" t="s">
        <v>38</v>
      </c>
      <c r="E7" s="260" t="s">
        <v>253</v>
      </c>
      <c r="F7" s="259">
        <v>43490</v>
      </c>
      <c r="G7" s="259" t="s">
        <v>109</v>
      </c>
      <c r="H7" s="164" t="s">
        <v>37</v>
      </c>
      <c r="I7" s="258">
        <v>25000000</v>
      </c>
      <c r="J7" s="68">
        <v>9654373.3100000024</v>
      </c>
      <c r="K7" s="16">
        <f t="shared" si="0"/>
        <v>0.38617493240000011</v>
      </c>
      <c r="L7" s="11">
        <v>848666.63</v>
      </c>
      <c r="M7" s="151"/>
      <c r="N7" s="217"/>
    </row>
    <row r="8" spans="1:14" ht="30" customHeight="1" x14ac:dyDescent="0.2">
      <c r="A8" s="67">
        <v>4</v>
      </c>
      <c r="B8" s="258" t="s">
        <v>96</v>
      </c>
      <c r="C8" s="297" t="s">
        <v>247</v>
      </c>
      <c r="D8" s="297" t="s">
        <v>58</v>
      </c>
      <c r="E8" s="297" t="s">
        <v>271</v>
      </c>
      <c r="F8" s="259" t="s">
        <v>110</v>
      </c>
      <c r="G8" s="259" t="s">
        <v>111</v>
      </c>
      <c r="H8" s="164" t="s">
        <v>37</v>
      </c>
      <c r="I8" s="258">
        <v>65000000</v>
      </c>
      <c r="J8" s="28">
        <v>22339105.929999996</v>
      </c>
      <c r="K8" s="16">
        <f t="shared" si="0"/>
        <v>0.34367855276923071</v>
      </c>
      <c r="L8" s="11">
        <v>1728457.3599999999</v>
      </c>
      <c r="M8" s="151"/>
      <c r="N8" s="217"/>
    </row>
    <row r="9" spans="1:14" ht="60" customHeight="1" x14ac:dyDescent="0.2">
      <c r="A9" s="67">
        <v>5</v>
      </c>
      <c r="B9" s="258" t="s">
        <v>97</v>
      </c>
      <c r="C9" s="99" t="s">
        <v>248</v>
      </c>
      <c r="D9" s="297" t="s">
        <v>304</v>
      </c>
      <c r="E9" s="297" t="s">
        <v>242</v>
      </c>
      <c r="F9" s="259" t="s">
        <v>112</v>
      </c>
      <c r="G9" s="259" t="s">
        <v>113</v>
      </c>
      <c r="H9" s="164" t="s">
        <v>37</v>
      </c>
      <c r="I9" s="258">
        <v>11000000</v>
      </c>
      <c r="J9" s="28">
        <v>147454.19</v>
      </c>
      <c r="K9" s="16">
        <f t="shared" si="0"/>
        <v>1.3404926363636363E-2</v>
      </c>
      <c r="L9" s="11">
        <v>0</v>
      </c>
      <c r="M9" s="151"/>
      <c r="N9" s="217"/>
    </row>
    <row r="10" spans="1:14" ht="30" customHeight="1" x14ac:dyDescent="0.2">
      <c r="A10" s="67">
        <v>6</v>
      </c>
      <c r="B10" s="258" t="s">
        <v>98</v>
      </c>
      <c r="C10" s="297" t="s">
        <v>247</v>
      </c>
      <c r="D10" s="297" t="s">
        <v>305</v>
      </c>
      <c r="E10" s="297" t="s">
        <v>306</v>
      </c>
      <c r="F10" s="259" t="s">
        <v>114</v>
      </c>
      <c r="G10" s="259" t="s">
        <v>115</v>
      </c>
      <c r="H10" s="164" t="s">
        <v>37</v>
      </c>
      <c r="I10" s="258">
        <v>10000000</v>
      </c>
      <c r="J10" s="28">
        <v>1633359.26</v>
      </c>
      <c r="K10" s="16">
        <f t="shared" si="0"/>
        <v>0.16333592599999999</v>
      </c>
      <c r="L10" s="11">
        <v>1330842.69</v>
      </c>
      <c r="M10" s="151"/>
      <c r="N10" s="217"/>
    </row>
    <row r="11" spans="1:14" ht="30" customHeight="1" x14ac:dyDescent="0.2">
      <c r="A11" s="67">
        <v>7</v>
      </c>
      <c r="B11" s="258" t="s">
        <v>99</v>
      </c>
      <c r="C11" s="297" t="s">
        <v>333</v>
      </c>
      <c r="D11" s="297" t="s">
        <v>329</v>
      </c>
      <c r="E11" s="297" t="s">
        <v>236</v>
      </c>
      <c r="F11" s="259" t="s">
        <v>116</v>
      </c>
      <c r="G11" s="259" t="s">
        <v>117</v>
      </c>
      <c r="H11" s="164" t="s">
        <v>37</v>
      </c>
      <c r="I11" s="222">
        <v>5000000</v>
      </c>
      <c r="J11" s="28">
        <v>4118011.8300000005</v>
      </c>
      <c r="K11" s="16">
        <f t="shared" si="0"/>
        <v>0.82360236600000014</v>
      </c>
      <c r="L11" s="11">
        <v>671672.66</v>
      </c>
      <c r="M11" s="151"/>
      <c r="N11" s="217"/>
    </row>
    <row r="12" spans="1:14" ht="30" customHeight="1" x14ac:dyDescent="0.2">
      <c r="A12" s="67">
        <v>8</v>
      </c>
      <c r="B12" s="258" t="s">
        <v>100</v>
      </c>
      <c r="C12" s="297" t="s">
        <v>247</v>
      </c>
      <c r="D12" s="297" t="s">
        <v>330</v>
      </c>
      <c r="E12" s="297" t="s">
        <v>236</v>
      </c>
      <c r="F12" s="195" t="s">
        <v>116</v>
      </c>
      <c r="G12" s="259" t="s">
        <v>118</v>
      </c>
      <c r="H12" s="164" t="s">
        <v>37</v>
      </c>
      <c r="I12" s="222">
        <v>15000000</v>
      </c>
      <c r="J12" s="28">
        <v>4949277.8</v>
      </c>
      <c r="K12" s="16">
        <f t="shared" si="0"/>
        <v>0.32995185333333332</v>
      </c>
      <c r="L12" s="11">
        <v>1996295</v>
      </c>
      <c r="M12" s="151"/>
      <c r="N12" s="217"/>
    </row>
    <row r="13" spans="1:14" ht="15" customHeight="1" x14ac:dyDescent="0.2">
      <c r="A13" s="67">
        <v>9</v>
      </c>
      <c r="B13" s="258" t="s">
        <v>101</v>
      </c>
      <c r="C13" s="297" t="s">
        <v>247</v>
      </c>
      <c r="D13" s="297" t="s">
        <v>307</v>
      </c>
      <c r="E13" s="297" t="s">
        <v>262</v>
      </c>
      <c r="F13" s="259" t="s">
        <v>83</v>
      </c>
      <c r="G13" s="259" t="s">
        <v>119</v>
      </c>
      <c r="H13" s="164" t="s">
        <v>37</v>
      </c>
      <c r="I13" s="258">
        <v>180000000</v>
      </c>
      <c r="J13" s="28">
        <v>99538614.24000001</v>
      </c>
      <c r="K13" s="16">
        <f t="shared" si="0"/>
        <v>0.55299230133333344</v>
      </c>
      <c r="L13" s="11">
        <v>25344011.210000001</v>
      </c>
      <c r="M13" s="151"/>
      <c r="N13" s="217"/>
    </row>
    <row r="14" spans="1:14" ht="30" customHeight="1" x14ac:dyDescent="0.2">
      <c r="A14" s="67">
        <v>10</v>
      </c>
      <c r="B14" s="258" t="s">
        <v>102</v>
      </c>
      <c r="C14" s="297" t="s">
        <v>247</v>
      </c>
      <c r="D14" s="297" t="s">
        <v>330</v>
      </c>
      <c r="E14" s="297" t="s">
        <v>236</v>
      </c>
      <c r="F14" s="259" t="s">
        <v>120</v>
      </c>
      <c r="G14" s="259" t="s">
        <v>118</v>
      </c>
      <c r="H14" s="164" t="s">
        <v>37</v>
      </c>
      <c r="I14" s="258">
        <v>20000000</v>
      </c>
      <c r="J14" s="28">
        <v>2690809.2299999995</v>
      </c>
      <c r="K14" s="16">
        <f t="shared" si="0"/>
        <v>0.13454046149999999</v>
      </c>
      <c r="L14" s="11">
        <v>447529.34</v>
      </c>
      <c r="M14" s="151"/>
      <c r="N14" s="217"/>
    </row>
    <row r="15" spans="1:14" ht="15" customHeight="1" x14ac:dyDescent="0.2">
      <c r="A15" s="67">
        <v>11</v>
      </c>
      <c r="B15" s="258" t="s">
        <v>103</v>
      </c>
      <c r="C15" s="297" t="s">
        <v>247</v>
      </c>
      <c r="D15" s="297" t="s">
        <v>331</v>
      </c>
      <c r="E15" s="297" t="s">
        <v>323</v>
      </c>
      <c r="F15" s="259" t="s">
        <v>121</v>
      </c>
      <c r="G15" s="259" t="s">
        <v>118</v>
      </c>
      <c r="H15" s="164" t="s">
        <v>37</v>
      </c>
      <c r="I15" s="258">
        <v>30000000</v>
      </c>
      <c r="J15" s="28">
        <v>905775.32000000007</v>
      </c>
      <c r="K15" s="16">
        <f t="shared" si="0"/>
        <v>3.0192510666666669E-2</v>
      </c>
      <c r="L15" s="11">
        <v>605775.32000000007</v>
      </c>
      <c r="M15" s="151"/>
      <c r="N15" s="217"/>
    </row>
    <row r="16" spans="1:14" ht="15" customHeight="1" x14ac:dyDescent="0.2">
      <c r="A16" s="261">
        <v>12</v>
      </c>
      <c r="B16" s="173" t="s">
        <v>104</v>
      </c>
      <c r="C16" s="413" t="s">
        <v>247</v>
      </c>
      <c r="D16" s="413" t="s">
        <v>332</v>
      </c>
      <c r="E16" s="413" t="s">
        <v>262</v>
      </c>
      <c r="F16" s="417" t="s">
        <v>122</v>
      </c>
      <c r="G16" s="417" t="s">
        <v>118</v>
      </c>
      <c r="H16" s="262"/>
      <c r="I16" s="263"/>
      <c r="J16" s="25"/>
      <c r="K16" s="26"/>
      <c r="L16" s="27"/>
      <c r="M16" s="139"/>
      <c r="N16" s="217"/>
    </row>
    <row r="17" spans="1:14" ht="15" customHeight="1" x14ac:dyDescent="0.2">
      <c r="A17" s="261"/>
      <c r="B17" s="172" t="s">
        <v>12</v>
      </c>
      <c r="C17" s="414"/>
      <c r="D17" s="414"/>
      <c r="E17" s="414"/>
      <c r="F17" s="417"/>
      <c r="G17" s="417"/>
      <c r="H17" s="262" t="s">
        <v>37</v>
      </c>
      <c r="I17" s="264">
        <v>60000000</v>
      </c>
      <c r="J17" s="25">
        <v>600000</v>
      </c>
      <c r="K17" s="26">
        <f t="shared" si="0"/>
        <v>0.01</v>
      </c>
      <c r="L17" s="27">
        <v>0</v>
      </c>
      <c r="M17" s="139"/>
      <c r="N17" s="217"/>
    </row>
    <row r="18" spans="1:14" ht="15" customHeight="1" x14ac:dyDescent="0.2">
      <c r="A18" s="261"/>
      <c r="B18" s="172" t="s">
        <v>13</v>
      </c>
      <c r="C18" s="414"/>
      <c r="D18" s="414"/>
      <c r="E18" s="414"/>
      <c r="F18" s="417"/>
      <c r="G18" s="417"/>
      <c r="H18" s="262" t="s">
        <v>37</v>
      </c>
      <c r="I18" s="264">
        <v>150000000</v>
      </c>
      <c r="J18" s="25">
        <v>17569931.699999999</v>
      </c>
      <c r="K18" s="26">
        <f t="shared" si="0"/>
        <v>0.117132878</v>
      </c>
      <c r="L18" s="27">
        <v>962559.71</v>
      </c>
      <c r="M18" s="139"/>
      <c r="N18" s="217"/>
    </row>
    <row r="19" spans="1:14" ht="15" customHeight="1" x14ac:dyDescent="0.2">
      <c r="A19" s="265"/>
      <c r="B19" s="8" t="s">
        <v>14</v>
      </c>
      <c r="C19" s="415"/>
      <c r="D19" s="415"/>
      <c r="E19" s="415"/>
      <c r="F19" s="418"/>
      <c r="G19" s="418"/>
      <c r="H19" s="74" t="s">
        <v>37</v>
      </c>
      <c r="I19" s="75">
        <f>I17+I18</f>
        <v>210000000</v>
      </c>
      <c r="J19" s="75">
        <f t="shared" ref="J19:L19" si="1">J17+J18</f>
        <v>18169931.699999999</v>
      </c>
      <c r="K19" s="76">
        <f t="shared" si="0"/>
        <v>8.6523484285714283E-2</v>
      </c>
      <c r="L19" s="75">
        <f t="shared" si="1"/>
        <v>962559.71</v>
      </c>
      <c r="M19" s="151"/>
      <c r="N19" s="217"/>
    </row>
    <row r="20" spans="1:14" ht="30" customHeight="1" x14ac:dyDescent="0.2">
      <c r="A20" s="225">
        <v>13</v>
      </c>
      <c r="B20" s="226" t="s">
        <v>105</v>
      </c>
      <c r="C20" s="99" t="s">
        <v>246</v>
      </c>
      <c r="D20" s="99" t="s">
        <v>308</v>
      </c>
      <c r="E20" s="99" t="s">
        <v>262</v>
      </c>
      <c r="F20" s="203" t="s">
        <v>124</v>
      </c>
      <c r="G20" s="203" t="s">
        <v>125</v>
      </c>
      <c r="H20" s="227" t="s">
        <v>37</v>
      </c>
      <c r="I20" s="226">
        <v>10000000</v>
      </c>
      <c r="J20" s="86">
        <v>100000</v>
      </c>
      <c r="K20" s="70">
        <f t="shared" ref="K20:K21" si="2">J20/I20</f>
        <v>0.01</v>
      </c>
      <c r="L20" s="69">
        <v>0</v>
      </c>
      <c r="M20" s="242"/>
      <c r="N20" s="217"/>
    </row>
    <row r="21" spans="1:14" s="2" customFormat="1" ht="30" customHeight="1" thickBot="1" x14ac:dyDescent="0.25">
      <c r="A21" s="61">
        <v>14</v>
      </c>
      <c r="B21" s="387" t="s">
        <v>360</v>
      </c>
      <c r="C21" s="336" t="s">
        <v>246</v>
      </c>
      <c r="D21" s="392" t="s">
        <v>238</v>
      </c>
      <c r="E21" s="392" t="s">
        <v>259</v>
      </c>
      <c r="F21" s="388" t="s">
        <v>361</v>
      </c>
      <c r="G21" s="388" t="s">
        <v>362</v>
      </c>
      <c r="H21" s="236" t="s">
        <v>37</v>
      </c>
      <c r="I21" s="387">
        <v>8000000</v>
      </c>
      <c r="J21" s="375">
        <v>663761.06000000006</v>
      </c>
      <c r="K21" s="389">
        <f t="shared" si="2"/>
        <v>8.2970132500000002E-2</v>
      </c>
      <c r="L21" s="177">
        <v>663761.06000000006</v>
      </c>
      <c r="M21" s="155"/>
      <c r="N21" s="257"/>
    </row>
    <row r="22" spans="1:14" ht="15" customHeight="1" x14ac:dyDescent="0.2">
      <c r="A22" s="453" t="s">
        <v>127</v>
      </c>
      <c r="B22" s="454"/>
      <c r="C22" s="454"/>
      <c r="D22" s="454"/>
      <c r="E22" s="454"/>
      <c r="F22" s="454"/>
      <c r="G22" s="454"/>
      <c r="H22" s="454"/>
      <c r="I22" s="454"/>
      <c r="J22" s="454"/>
      <c r="K22" s="454"/>
      <c r="L22" s="454"/>
      <c r="M22" s="455"/>
      <c r="N22" s="217"/>
    </row>
    <row r="23" spans="1:14" s="2" customFormat="1" ht="30" customHeight="1" thickBot="1" x14ac:dyDescent="0.25">
      <c r="A23" s="61">
        <v>1</v>
      </c>
      <c r="B23" s="266" t="s">
        <v>233</v>
      </c>
      <c r="C23" s="126" t="s">
        <v>247</v>
      </c>
      <c r="D23" s="100" t="s">
        <v>309</v>
      </c>
      <c r="E23" s="100" t="s">
        <v>310</v>
      </c>
      <c r="F23" s="154" t="s">
        <v>128</v>
      </c>
      <c r="G23" s="154" t="s">
        <v>129</v>
      </c>
      <c r="H23" s="161" t="s">
        <v>37</v>
      </c>
      <c r="I23" s="84">
        <v>70000000</v>
      </c>
      <c r="J23" s="58">
        <v>69113636.790000007</v>
      </c>
      <c r="K23" s="56">
        <f t="shared" si="0"/>
        <v>0.98733766842857151</v>
      </c>
      <c r="L23" s="55">
        <v>0</v>
      </c>
      <c r="M23" s="155"/>
      <c r="N23" s="257"/>
    </row>
    <row r="24" spans="1:14" s="2" customFormat="1" x14ac:dyDescent="0.2">
      <c r="A24" s="408" t="s">
        <v>92</v>
      </c>
      <c r="B24" s="409"/>
      <c r="C24" s="409"/>
      <c r="D24" s="409"/>
      <c r="E24" s="409"/>
      <c r="F24" s="409"/>
      <c r="G24" s="409"/>
      <c r="H24" s="409"/>
      <c r="I24" s="409"/>
      <c r="J24" s="409"/>
      <c r="K24" s="409"/>
      <c r="L24" s="409"/>
      <c r="M24" s="410"/>
      <c r="N24" s="257"/>
    </row>
    <row r="25" spans="1:14" s="2" customFormat="1" ht="20.25" customHeight="1" x14ac:dyDescent="0.2">
      <c r="A25" s="225">
        <v>1</v>
      </c>
      <c r="B25" s="226" t="s">
        <v>94</v>
      </c>
      <c r="C25" s="230" t="s">
        <v>248</v>
      </c>
      <c r="D25" s="230" t="s">
        <v>311</v>
      </c>
      <c r="E25" s="267" t="s">
        <v>240</v>
      </c>
      <c r="F25" s="268" t="s">
        <v>126</v>
      </c>
      <c r="G25" s="268" t="s">
        <v>118</v>
      </c>
      <c r="H25" s="227" t="s">
        <v>37</v>
      </c>
      <c r="I25" s="269">
        <v>1992500</v>
      </c>
      <c r="J25" s="104">
        <v>813623.61999999988</v>
      </c>
      <c r="K25" s="103">
        <f t="shared" si="0"/>
        <v>0.40834309661229606</v>
      </c>
      <c r="L25" s="393">
        <v>245207.14999999997</v>
      </c>
      <c r="M25" s="228"/>
      <c r="N25" s="257"/>
    </row>
    <row r="26" spans="1:14" s="2" customFormat="1" ht="30" customHeight="1" x14ac:dyDescent="0.2">
      <c r="A26" s="225">
        <v>2</v>
      </c>
      <c r="B26" s="226" t="s">
        <v>97</v>
      </c>
      <c r="C26" s="231" t="s">
        <v>248</v>
      </c>
      <c r="D26" s="231" t="s">
        <v>329</v>
      </c>
      <c r="E26" s="267" t="s">
        <v>236</v>
      </c>
      <c r="F26" s="268" t="s">
        <v>335</v>
      </c>
      <c r="G26" s="268" t="s">
        <v>336</v>
      </c>
      <c r="H26" s="227" t="s">
        <v>37</v>
      </c>
      <c r="I26" s="269">
        <v>2000000</v>
      </c>
      <c r="J26" s="120">
        <v>0</v>
      </c>
      <c r="K26" s="119">
        <f>J26/I26</f>
        <v>0</v>
      </c>
      <c r="L26" s="299">
        <v>0</v>
      </c>
      <c r="M26" s="232"/>
      <c r="N26" s="257"/>
    </row>
    <row r="27" spans="1:14" s="2" customFormat="1" ht="30" customHeight="1" x14ac:dyDescent="0.2">
      <c r="A27" s="225">
        <v>3</v>
      </c>
      <c r="B27" s="226" t="s">
        <v>105</v>
      </c>
      <c r="C27" s="230" t="s">
        <v>246</v>
      </c>
      <c r="D27" s="230" t="s">
        <v>308</v>
      </c>
      <c r="E27" s="230" t="s">
        <v>262</v>
      </c>
      <c r="F27" s="268" t="s">
        <v>124</v>
      </c>
      <c r="G27" s="268" t="s">
        <v>123</v>
      </c>
      <c r="H27" s="227" t="s">
        <v>37</v>
      </c>
      <c r="I27" s="269">
        <v>1000000</v>
      </c>
      <c r="J27" s="104">
        <v>0</v>
      </c>
      <c r="K27" s="103">
        <f t="shared" ref="K27:K31" si="3">J27/I27</f>
        <v>0</v>
      </c>
      <c r="L27" s="104">
        <v>0</v>
      </c>
      <c r="M27" s="228"/>
      <c r="N27" s="257"/>
    </row>
    <row r="28" spans="1:14" s="2" customFormat="1" ht="30" customHeight="1" x14ac:dyDescent="0.2">
      <c r="A28" s="225">
        <v>4</v>
      </c>
      <c r="B28" s="394" t="s">
        <v>360</v>
      </c>
      <c r="C28" s="230" t="s">
        <v>246</v>
      </c>
      <c r="D28" s="395" t="s">
        <v>238</v>
      </c>
      <c r="E28" s="395" t="s">
        <v>259</v>
      </c>
      <c r="F28" s="396" t="s">
        <v>361</v>
      </c>
      <c r="G28" s="396" t="s">
        <v>362</v>
      </c>
      <c r="H28" s="227" t="s">
        <v>37</v>
      </c>
      <c r="I28" s="394">
        <v>2000000</v>
      </c>
      <c r="J28" s="104">
        <v>145940.26</v>
      </c>
      <c r="K28" s="103">
        <f t="shared" si="3"/>
        <v>7.2970130000000008E-2</v>
      </c>
      <c r="L28" s="104">
        <v>145940.26</v>
      </c>
      <c r="M28" s="228"/>
      <c r="N28" s="257"/>
    </row>
    <row r="29" spans="1:14" s="135" customFormat="1" ht="30" customHeight="1" x14ac:dyDescent="0.2">
      <c r="A29" s="397">
        <v>5</v>
      </c>
      <c r="B29" s="394" t="s">
        <v>363</v>
      </c>
      <c r="C29" s="230" t="s">
        <v>247</v>
      </c>
      <c r="D29" s="231"/>
      <c r="E29" s="267"/>
      <c r="F29" s="396" t="s">
        <v>366</v>
      </c>
      <c r="G29" s="396" t="s">
        <v>367</v>
      </c>
      <c r="H29" s="227" t="s">
        <v>37</v>
      </c>
      <c r="I29" s="394">
        <v>9222000</v>
      </c>
      <c r="J29" s="120">
        <v>7394520.7000000002</v>
      </c>
      <c r="K29" s="103">
        <f t="shared" si="3"/>
        <v>0.80183481891129904</v>
      </c>
      <c r="L29" s="120">
        <v>7394520.7000000002</v>
      </c>
      <c r="M29" s="232"/>
      <c r="N29" s="270"/>
    </row>
    <row r="30" spans="1:14" ht="30" customHeight="1" x14ac:dyDescent="0.2">
      <c r="A30" s="397">
        <v>6</v>
      </c>
      <c r="B30" s="394" t="s">
        <v>364</v>
      </c>
      <c r="C30" s="230" t="s">
        <v>247</v>
      </c>
      <c r="D30" s="230"/>
      <c r="E30" s="230"/>
      <c r="F30" s="396" t="s">
        <v>366</v>
      </c>
      <c r="G30" s="396" t="s">
        <v>368</v>
      </c>
      <c r="H30" s="227" t="s">
        <v>37</v>
      </c>
      <c r="I30" s="394">
        <v>6219140</v>
      </c>
      <c r="J30" s="104">
        <v>3200451.97</v>
      </c>
      <c r="K30" s="103">
        <f t="shared" si="3"/>
        <v>0.5146132696803738</v>
      </c>
      <c r="L30" s="104">
        <v>3200451.97</v>
      </c>
      <c r="M30" s="228"/>
      <c r="N30" s="217"/>
    </row>
    <row r="31" spans="1:14" s="2" customFormat="1" ht="30" customHeight="1" thickBot="1" x14ac:dyDescent="0.25">
      <c r="A31" s="398">
        <v>7</v>
      </c>
      <c r="B31" s="399" t="s">
        <v>365</v>
      </c>
      <c r="C31" s="376" t="s">
        <v>247</v>
      </c>
      <c r="D31" s="400"/>
      <c r="E31" s="400"/>
      <c r="F31" s="401" t="s">
        <v>366</v>
      </c>
      <c r="G31" s="401" t="s">
        <v>369</v>
      </c>
      <c r="H31" s="236" t="s">
        <v>37</v>
      </c>
      <c r="I31" s="399">
        <v>12900000</v>
      </c>
      <c r="J31" s="371">
        <v>5847268.6799999997</v>
      </c>
      <c r="K31" s="372">
        <f t="shared" si="3"/>
        <v>0.45327664186046507</v>
      </c>
      <c r="L31" s="371">
        <v>5847268.6799999997</v>
      </c>
      <c r="M31" s="374"/>
      <c r="N31" s="257"/>
    </row>
    <row r="32" spans="1:14" x14ac:dyDescent="0.2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</row>
    <row r="33" spans="1:250" x14ac:dyDescent="0.2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</row>
    <row r="34" spans="1:250" s="43" customFormat="1" x14ac:dyDescent="0.2">
      <c r="A34" s="218"/>
      <c r="B34" s="219" t="s">
        <v>131</v>
      </c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108"/>
      <c r="P34" s="108"/>
      <c r="Q34" s="108"/>
      <c r="R34" s="108"/>
      <c r="S34" s="108"/>
      <c r="T34" s="108"/>
      <c r="U34" s="108"/>
      <c r="V34" s="101"/>
      <c r="W34" s="109"/>
      <c r="X34" s="110"/>
      <c r="Y34" s="111"/>
      <c r="Z34" s="112"/>
      <c r="AA34" s="113"/>
      <c r="AB34" s="113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</row>
    <row r="35" spans="1:250" s="59" customFormat="1" ht="16.899999999999999" customHeight="1" x14ac:dyDescent="0.2">
      <c r="A35" s="256" t="s">
        <v>87</v>
      </c>
      <c r="B35" s="271" t="s">
        <v>130</v>
      </c>
      <c r="C35" s="272"/>
      <c r="D35" s="273"/>
      <c r="E35" s="274"/>
      <c r="F35" s="274"/>
      <c r="G35" s="221"/>
      <c r="H35" s="221"/>
      <c r="I35" s="221"/>
      <c r="J35" s="221"/>
      <c r="K35" s="221"/>
      <c r="L35" s="221"/>
      <c r="M35" s="221"/>
      <c r="N35" s="221"/>
      <c r="O35" s="114"/>
      <c r="P35" s="114"/>
      <c r="Q35" s="114"/>
      <c r="R35" s="114"/>
      <c r="S35" s="114"/>
      <c r="T35" s="114"/>
      <c r="U35" s="114"/>
      <c r="V35" s="114"/>
      <c r="W35" s="114"/>
      <c r="X35" s="115"/>
      <c r="Y35" s="1"/>
      <c r="Z35" s="116"/>
      <c r="AA35" s="116"/>
      <c r="AB35" s="116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</row>
    <row r="36" spans="1:250" x14ac:dyDescent="0.2">
      <c r="A36" s="217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</row>
    <row r="37" spans="1:250" x14ac:dyDescent="0.2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</row>
  </sheetData>
  <mergeCells count="16">
    <mergeCell ref="A4:M4"/>
    <mergeCell ref="A22:M22"/>
    <mergeCell ref="A24:M24"/>
    <mergeCell ref="F16:F19"/>
    <mergeCell ref="G16:G19"/>
    <mergeCell ref="D16:D19"/>
    <mergeCell ref="E16:E19"/>
    <mergeCell ref="C16:C19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4" activePane="bottomLeft" state="frozen"/>
      <selection pane="bottomLeft" activeCell="K16" sqref="K16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8" t="s">
        <v>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30"/>
    </row>
    <row r="2" spans="1:13" s="1" customFormat="1" ht="15.75" customHeight="1" thickBot="1" x14ac:dyDescent="0.25">
      <c r="A2" s="438" t="s">
        <v>11</v>
      </c>
      <c r="B2" s="411" t="s">
        <v>0</v>
      </c>
      <c r="C2" s="390"/>
      <c r="D2" s="433" t="s">
        <v>1</v>
      </c>
      <c r="E2" s="434"/>
      <c r="F2" s="434"/>
      <c r="G2" s="435"/>
      <c r="H2" s="411" t="s">
        <v>2</v>
      </c>
      <c r="I2" s="433" t="s">
        <v>3</v>
      </c>
      <c r="J2" s="434"/>
      <c r="K2" s="435"/>
      <c r="L2" s="436" t="s">
        <v>359</v>
      </c>
      <c r="M2" s="431" t="s">
        <v>10</v>
      </c>
    </row>
    <row r="3" spans="1:13" s="1" customFormat="1" ht="45" customHeight="1" thickBot="1" x14ac:dyDescent="0.25">
      <c r="A3" s="439"/>
      <c r="B3" s="412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12"/>
      <c r="I3" s="391" t="s">
        <v>8</v>
      </c>
      <c r="J3" s="170" t="s">
        <v>370</v>
      </c>
      <c r="K3" s="402" t="s">
        <v>371</v>
      </c>
      <c r="L3" s="437"/>
      <c r="M3" s="432"/>
    </row>
    <row r="4" spans="1:13" x14ac:dyDescent="0.25">
      <c r="A4" s="408" t="s">
        <v>132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</row>
    <row r="5" spans="1:13" s="3" customFormat="1" ht="15" customHeight="1" x14ac:dyDescent="0.25">
      <c r="A5" s="136">
        <v>1</v>
      </c>
      <c r="B5" s="137" t="s">
        <v>133</v>
      </c>
      <c r="C5" s="466" t="s">
        <v>337</v>
      </c>
      <c r="D5" s="413" t="s">
        <v>265</v>
      </c>
      <c r="E5" s="460" t="s">
        <v>140</v>
      </c>
      <c r="F5" s="460" t="s">
        <v>140</v>
      </c>
      <c r="G5" s="460" t="s">
        <v>141</v>
      </c>
      <c r="H5" s="138"/>
      <c r="I5" s="81"/>
      <c r="J5" s="25"/>
      <c r="K5" s="26"/>
      <c r="L5" s="27"/>
      <c r="M5" s="139"/>
    </row>
    <row r="6" spans="1:13" ht="15" customHeight="1" x14ac:dyDescent="0.25">
      <c r="A6" s="62"/>
      <c r="B6" s="140" t="s">
        <v>134</v>
      </c>
      <c r="C6" s="467"/>
      <c r="D6" s="414"/>
      <c r="E6" s="461"/>
      <c r="F6" s="461"/>
      <c r="G6" s="461"/>
      <c r="H6" s="138" t="s">
        <v>37</v>
      </c>
      <c r="I6" s="81">
        <v>40423203</v>
      </c>
      <c r="J6" s="25">
        <v>37555627</v>
      </c>
      <c r="K6" s="26">
        <f>J6/I6</f>
        <v>0.92906113847534544</v>
      </c>
      <c r="L6" s="27">
        <v>0</v>
      </c>
      <c r="M6" s="139"/>
    </row>
    <row r="7" spans="1:13" ht="15" customHeight="1" x14ac:dyDescent="0.25">
      <c r="A7" s="141"/>
      <c r="B7" s="142" t="s">
        <v>135</v>
      </c>
      <c r="C7" s="467"/>
      <c r="D7" s="414"/>
      <c r="E7" s="461"/>
      <c r="F7" s="461"/>
      <c r="G7" s="461"/>
      <c r="H7" s="143" t="s">
        <v>37</v>
      </c>
      <c r="I7" s="144">
        <v>18169412</v>
      </c>
      <c r="J7" s="25">
        <v>18169412</v>
      </c>
      <c r="K7" s="26">
        <f>J7/I7</f>
        <v>1</v>
      </c>
      <c r="L7" s="27">
        <v>0</v>
      </c>
      <c r="M7" s="139"/>
    </row>
    <row r="8" spans="1:13" ht="15" customHeight="1" x14ac:dyDescent="0.25">
      <c r="A8" s="145"/>
      <c r="B8" s="146" t="s">
        <v>136</v>
      </c>
      <c r="C8" s="467"/>
      <c r="D8" s="414"/>
      <c r="E8" s="461"/>
      <c r="F8" s="461"/>
      <c r="G8" s="461"/>
      <c r="H8" s="143" t="s">
        <v>37</v>
      </c>
      <c r="I8" s="147">
        <v>1407385</v>
      </c>
      <c r="J8" s="25">
        <v>0</v>
      </c>
      <c r="K8" s="26">
        <f>J8/I8</f>
        <v>0</v>
      </c>
      <c r="L8" s="27">
        <v>0</v>
      </c>
      <c r="M8" s="139"/>
    </row>
    <row r="9" spans="1:13" ht="15" customHeight="1" x14ac:dyDescent="0.25">
      <c r="A9" s="148"/>
      <c r="B9" s="149" t="s">
        <v>137</v>
      </c>
      <c r="C9" s="468"/>
      <c r="D9" s="415"/>
      <c r="E9" s="462"/>
      <c r="F9" s="462"/>
      <c r="G9" s="462"/>
      <c r="H9" s="150" t="s">
        <v>37</v>
      </c>
      <c r="I9" s="149">
        <f>SUM(I6:I8)</f>
        <v>60000000</v>
      </c>
      <c r="J9" s="149">
        <f>SUM(J6:J8)</f>
        <v>55725039</v>
      </c>
      <c r="K9" s="76">
        <f>J9/I9</f>
        <v>0.92875065000000001</v>
      </c>
      <c r="L9" s="149">
        <f>SUM(L6:L8)</f>
        <v>0</v>
      </c>
      <c r="M9" s="151"/>
    </row>
    <row r="10" spans="1:13" ht="30" customHeight="1" thickBot="1" x14ac:dyDescent="0.3">
      <c r="A10" s="61">
        <v>2</v>
      </c>
      <c r="B10" s="152" t="s">
        <v>138</v>
      </c>
      <c r="C10" s="153" t="s">
        <v>248</v>
      </c>
      <c r="D10" s="100" t="s">
        <v>266</v>
      </c>
      <c r="E10" s="154" t="s">
        <v>143</v>
      </c>
      <c r="F10" s="154" t="s">
        <v>143</v>
      </c>
      <c r="G10" s="154" t="s">
        <v>142</v>
      </c>
      <c r="H10" s="83" t="s">
        <v>37</v>
      </c>
      <c r="I10" s="84">
        <v>11000000</v>
      </c>
      <c r="J10" s="60">
        <v>2500000</v>
      </c>
      <c r="K10" s="56">
        <f>J10/I10</f>
        <v>0.22727272727272727</v>
      </c>
      <c r="L10" s="60">
        <v>2500000</v>
      </c>
      <c r="M10" s="155"/>
    </row>
    <row r="11" spans="1:13" s="3" customFormat="1" ht="15.75" thickBot="1" x14ac:dyDescent="0.3">
      <c r="A11" s="463" t="s">
        <v>139</v>
      </c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5"/>
    </row>
    <row r="12" spans="1:13" s="3" customFormat="1" ht="60" x14ac:dyDescent="0.25">
      <c r="A12" s="163">
        <v>1</v>
      </c>
      <c r="B12" s="358" t="s">
        <v>144</v>
      </c>
      <c r="C12" s="359" t="s">
        <v>317</v>
      </c>
      <c r="D12" s="360" t="s">
        <v>343</v>
      </c>
      <c r="E12" s="360" t="s">
        <v>348</v>
      </c>
      <c r="F12" s="361" t="s">
        <v>148</v>
      </c>
      <c r="G12" s="362" t="s">
        <v>338</v>
      </c>
      <c r="H12" s="362" t="s">
        <v>37</v>
      </c>
      <c r="I12" s="363">
        <v>13634032</v>
      </c>
      <c r="J12" s="364">
        <v>12270613</v>
      </c>
      <c r="K12" s="365">
        <f t="shared" ref="K12:K15" si="0">J12/I12</f>
        <v>0.89999884113518291</v>
      </c>
      <c r="L12" s="364">
        <v>0</v>
      </c>
      <c r="M12" s="366"/>
    </row>
    <row r="13" spans="1:13" s="3" customFormat="1" ht="48" x14ac:dyDescent="0.25">
      <c r="A13" s="225">
        <v>3</v>
      </c>
      <c r="B13" s="307" t="s">
        <v>145</v>
      </c>
      <c r="C13" s="355" t="s">
        <v>317</v>
      </c>
      <c r="D13" s="356" t="s">
        <v>344</v>
      </c>
      <c r="E13" s="356" t="s">
        <v>349</v>
      </c>
      <c r="F13" s="357" t="s">
        <v>149</v>
      </c>
      <c r="G13" s="227" t="s">
        <v>339</v>
      </c>
      <c r="H13" s="227" t="s">
        <v>37</v>
      </c>
      <c r="I13" s="299">
        <v>8569651</v>
      </c>
      <c r="J13" s="104">
        <v>7711200</v>
      </c>
      <c r="K13" s="103">
        <f t="shared" si="0"/>
        <v>0.89982660904160505</v>
      </c>
      <c r="L13" s="104">
        <v>0</v>
      </c>
      <c r="M13" s="228"/>
    </row>
    <row r="14" spans="1:13" s="3" customFormat="1" ht="36" x14ac:dyDescent="0.25">
      <c r="A14" s="225">
        <v>4</v>
      </c>
      <c r="B14" s="307" t="s">
        <v>146</v>
      </c>
      <c r="C14" s="355" t="s">
        <v>317</v>
      </c>
      <c r="D14" s="356" t="s">
        <v>345</v>
      </c>
      <c r="E14" s="356" t="s">
        <v>262</v>
      </c>
      <c r="F14" s="357" t="s">
        <v>150</v>
      </c>
      <c r="G14" s="227" t="s">
        <v>340</v>
      </c>
      <c r="H14" s="227" t="s">
        <v>37</v>
      </c>
      <c r="I14" s="299">
        <v>10197423</v>
      </c>
      <c r="J14" s="104">
        <v>9177680</v>
      </c>
      <c r="K14" s="103">
        <f t="shared" si="0"/>
        <v>0.89999993135520606</v>
      </c>
      <c r="L14" s="104">
        <v>4170870</v>
      </c>
      <c r="M14" s="228"/>
    </row>
    <row r="15" spans="1:13" s="3" customFormat="1" ht="24" x14ac:dyDescent="0.25">
      <c r="A15" s="225">
        <v>5</v>
      </c>
      <c r="B15" s="307" t="s">
        <v>147</v>
      </c>
      <c r="C15" s="355" t="s">
        <v>317</v>
      </c>
      <c r="D15" s="356" t="s">
        <v>347</v>
      </c>
      <c r="E15" s="356" t="s">
        <v>271</v>
      </c>
      <c r="F15" s="357" t="s">
        <v>151</v>
      </c>
      <c r="G15" s="227" t="s">
        <v>341</v>
      </c>
      <c r="H15" s="227" t="s">
        <v>37</v>
      </c>
      <c r="I15" s="299">
        <v>1555200</v>
      </c>
      <c r="J15" s="104">
        <v>1281163</v>
      </c>
      <c r="K15" s="103">
        <f t="shared" si="0"/>
        <v>0.82379308127572015</v>
      </c>
      <c r="L15" s="104">
        <v>0</v>
      </c>
      <c r="M15" s="228"/>
    </row>
    <row r="16" spans="1:13" s="3" customFormat="1" ht="24.75" thickBot="1" x14ac:dyDescent="0.3">
      <c r="A16" s="215">
        <v>6</v>
      </c>
      <c r="B16" s="329" t="s">
        <v>346</v>
      </c>
      <c r="C16" s="367" t="s">
        <v>317</v>
      </c>
      <c r="D16" s="368" t="s">
        <v>256</v>
      </c>
      <c r="E16" s="368" t="s">
        <v>350</v>
      </c>
      <c r="F16" s="369" t="s">
        <v>351</v>
      </c>
      <c r="G16" s="236" t="s">
        <v>341</v>
      </c>
      <c r="H16" s="236" t="s">
        <v>37</v>
      </c>
      <c r="I16" s="370">
        <v>15069280</v>
      </c>
      <c r="J16" s="371">
        <v>14614195</v>
      </c>
      <c r="K16" s="372">
        <f t="shared" ref="K16" si="1">J16/I16</f>
        <v>0.9698004815094019</v>
      </c>
      <c r="L16" s="373">
        <v>0</v>
      </c>
      <c r="M16" s="374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8" t="s">
        <v>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30"/>
    </row>
    <row r="2" spans="1:13" s="1" customFormat="1" ht="15.75" customHeight="1" thickBot="1" x14ac:dyDescent="0.25">
      <c r="A2" s="438" t="s">
        <v>11</v>
      </c>
      <c r="B2" s="411" t="s">
        <v>0</v>
      </c>
      <c r="C2" s="390"/>
      <c r="D2" s="433" t="s">
        <v>1</v>
      </c>
      <c r="E2" s="434"/>
      <c r="F2" s="434"/>
      <c r="G2" s="435"/>
      <c r="H2" s="411" t="s">
        <v>2</v>
      </c>
      <c r="I2" s="433" t="s">
        <v>3</v>
      </c>
      <c r="J2" s="434"/>
      <c r="K2" s="435"/>
      <c r="L2" s="436" t="s">
        <v>359</v>
      </c>
      <c r="M2" s="431" t="s">
        <v>10</v>
      </c>
    </row>
    <row r="3" spans="1:13" s="1" customFormat="1" ht="45" customHeight="1" thickBot="1" x14ac:dyDescent="0.25">
      <c r="A3" s="439"/>
      <c r="B3" s="412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12"/>
      <c r="I3" s="391" t="s">
        <v>8</v>
      </c>
      <c r="J3" s="170" t="s">
        <v>370</v>
      </c>
      <c r="K3" s="402" t="s">
        <v>371</v>
      </c>
      <c r="L3" s="437"/>
      <c r="M3" s="432"/>
    </row>
    <row r="4" spans="1:13" x14ac:dyDescent="0.25">
      <c r="A4" s="408" t="s">
        <v>157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</row>
    <row r="5" spans="1:13" ht="15" customHeight="1" x14ac:dyDescent="0.25">
      <c r="A5" s="275">
        <v>1</v>
      </c>
      <c r="B5" s="276" t="s">
        <v>158</v>
      </c>
      <c r="C5" s="413" t="s">
        <v>243</v>
      </c>
      <c r="D5" s="413" t="s">
        <v>242</v>
      </c>
      <c r="E5" s="413" t="s">
        <v>260</v>
      </c>
      <c r="F5" s="416" t="s">
        <v>160</v>
      </c>
      <c r="G5" s="416" t="s">
        <v>161</v>
      </c>
      <c r="H5" s="277"/>
      <c r="I5" s="278"/>
      <c r="J5" s="82"/>
      <c r="K5" s="79"/>
      <c r="L5" s="78"/>
      <c r="M5" s="187"/>
    </row>
    <row r="6" spans="1:13" ht="15" customHeight="1" x14ac:dyDescent="0.25">
      <c r="A6" s="279"/>
      <c r="B6" s="147" t="s">
        <v>12</v>
      </c>
      <c r="C6" s="414"/>
      <c r="D6" s="414"/>
      <c r="E6" s="414"/>
      <c r="F6" s="417"/>
      <c r="G6" s="417"/>
      <c r="H6" s="143" t="s">
        <v>37</v>
      </c>
      <c r="I6" s="174">
        <v>6440000</v>
      </c>
      <c r="J6" s="25">
        <v>6439999.6700000009</v>
      </c>
      <c r="K6" s="26">
        <f t="shared" ref="K6:K12" si="0">J6/I6</f>
        <v>0.9999999487577641</v>
      </c>
      <c r="L6" s="27">
        <v>0</v>
      </c>
      <c r="M6" s="139"/>
    </row>
    <row r="7" spans="1:13" ht="15" customHeight="1" x14ac:dyDescent="0.25">
      <c r="A7" s="280"/>
      <c r="B7" s="281" t="s">
        <v>13</v>
      </c>
      <c r="C7" s="414"/>
      <c r="D7" s="414"/>
      <c r="E7" s="414"/>
      <c r="F7" s="417"/>
      <c r="G7" s="417"/>
      <c r="H7" s="143" t="s">
        <v>37</v>
      </c>
      <c r="I7" s="176">
        <v>4680000</v>
      </c>
      <c r="J7" s="25">
        <v>4679999.9999999991</v>
      </c>
      <c r="K7" s="26">
        <f t="shared" si="0"/>
        <v>0.99999999999999978</v>
      </c>
      <c r="L7" s="27">
        <v>293320.96999999997</v>
      </c>
      <c r="M7" s="139"/>
    </row>
    <row r="8" spans="1:13" ht="15" customHeight="1" x14ac:dyDescent="0.25">
      <c r="A8" s="282"/>
      <c r="B8" s="283" t="s">
        <v>14</v>
      </c>
      <c r="C8" s="415"/>
      <c r="D8" s="415"/>
      <c r="E8" s="415"/>
      <c r="F8" s="418"/>
      <c r="G8" s="418"/>
      <c r="H8" s="9" t="s">
        <v>37</v>
      </c>
      <c r="I8" s="284">
        <f>SUM(I6:I7)</f>
        <v>11120000</v>
      </c>
      <c r="J8" s="284">
        <f>SUM(J6:J7)</f>
        <v>11119999.67</v>
      </c>
      <c r="K8" s="76">
        <f t="shared" si="0"/>
        <v>0.99999997032374099</v>
      </c>
      <c r="L8" s="284">
        <f>SUM(L6:L7)</f>
        <v>293320.96999999997</v>
      </c>
      <c r="M8" s="151"/>
    </row>
    <row r="9" spans="1:13" ht="15" customHeight="1" x14ac:dyDescent="0.25">
      <c r="A9" s="285">
        <v>2</v>
      </c>
      <c r="B9" s="264" t="s">
        <v>159</v>
      </c>
      <c r="C9" s="413" t="s">
        <v>243</v>
      </c>
      <c r="D9" s="413" t="s">
        <v>241</v>
      </c>
      <c r="E9" s="413" t="s">
        <v>240</v>
      </c>
      <c r="F9" s="417" t="s">
        <v>162</v>
      </c>
      <c r="G9" s="417" t="s">
        <v>163</v>
      </c>
      <c r="H9" s="143"/>
      <c r="I9" s="286"/>
      <c r="J9" s="25"/>
      <c r="K9" s="26"/>
      <c r="L9" s="27"/>
      <c r="M9" s="139"/>
    </row>
    <row r="10" spans="1:13" ht="15" customHeight="1" x14ac:dyDescent="0.25">
      <c r="A10" s="287"/>
      <c r="B10" s="144" t="s">
        <v>12</v>
      </c>
      <c r="C10" s="414"/>
      <c r="D10" s="414"/>
      <c r="E10" s="414"/>
      <c r="F10" s="417"/>
      <c r="G10" s="417"/>
      <c r="H10" s="143" t="s">
        <v>37</v>
      </c>
      <c r="I10" s="173">
        <v>7062200</v>
      </c>
      <c r="J10" s="25">
        <v>300000</v>
      </c>
      <c r="K10" s="26">
        <f t="shared" si="0"/>
        <v>4.247968055280224E-2</v>
      </c>
      <c r="L10" s="25">
        <v>300000</v>
      </c>
      <c r="M10" s="139"/>
    </row>
    <row r="11" spans="1:13" ht="15" customHeight="1" x14ac:dyDescent="0.25">
      <c r="A11" s="279"/>
      <c r="B11" s="147" t="s">
        <v>13</v>
      </c>
      <c r="C11" s="414"/>
      <c r="D11" s="414"/>
      <c r="E11" s="414"/>
      <c r="F11" s="417"/>
      <c r="G11" s="417"/>
      <c r="H11" s="143" t="s">
        <v>37</v>
      </c>
      <c r="I11" s="174">
        <v>4724800</v>
      </c>
      <c r="J11" s="25">
        <v>100000</v>
      </c>
      <c r="K11" s="26">
        <f t="shared" si="0"/>
        <v>2.116491703352523E-2</v>
      </c>
      <c r="L11" s="27">
        <v>100000</v>
      </c>
      <c r="M11" s="139"/>
    </row>
    <row r="12" spans="1:13" ht="15" customHeight="1" thickBot="1" x14ac:dyDescent="0.3">
      <c r="A12" s="288"/>
      <c r="B12" s="289" t="s">
        <v>14</v>
      </c>
      <c r="C12" s="470"/>
      <c r="D12" s="470"/>
      <c r="E12" s="470"/>
      <c r="F12" s="469"/>
      <c r="G12" s="469"/>
      <c r="H12" s="77" t="s">
        <v>37</v>
      </c>
      <c r="I12" s="175">
        <f>SUM(I10:I11)</f>
        <v>11787000</v>
      </c>
      <c r="J12" s="175">
        <f>SUM(J10:J11)</f>
        <v>400000</v>
      </c>
      <c r="K12" s="30">
        <f t="shared" si="0"/>
        <v>3.3935691863917879E-2</v>
      </c>
      <c r="L12" s="290">
        <f>SUM(L10:L11)</f>
        <v>400000</v>
      </c>
      <c r="M12" s="139"/>
    </row>
    <row r="13" spans="1:13" s="3" customFormat="1" x14ac:dyDescent="0.25">
      <c r="A13" s="463" t="s">
        <v>342</v>
      </c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</row>
    <row r="14" spans="1:13" s="3" customFormat="1" x14ac:dyDescent="0.25">
      <c r="A14" s="23"/>
      <c r="B14" s="63"/>
      <c r="F14" s="33"/>
      <c r="G14" s="33"/>
      <c r="H14" s="20"/>
      <c r="I14" s="34"/>
      <c r="J14" s="22"/>
      <c r="K14" s="21"/>
      <c r="L14" s="22"/>
    </row>
    <row r="15" spans="1:13" s="3" customFormat="1" ht="30" customHeight="1" x14ac:dyDescent="0.25">
      <c r="A15" s="23"/>
      <c r="B15" s="63"/>
      <c r="F15" s="33"/>
      <c r="G15" s="33"/>
      <c r="H15" s="20"/>
      <c r="I15" s="34"/>
      <c r="J15" s="22"/>
      <c r="K15" s="21"/>
      <c r="L15" s="31"/>
    </row>
  </sheetData>
  <mergeCells count="20">
    <mergeCell ref="A13:M13"/>
    <mergeCell ref="F5:F8"/>
    <mergeCell ref="G5:G8"/>
    <mergeCell ref="F9:F12"/>
    <mergeCell ref="G9:G12"/>
    <mergeCell ref="C9:C12"/>
    <mergeCell ref="D9:D12"/>
    <mergeCell ref="E9:E12"/>
    <mergeCell ref="D5:D8"/>
    <mergeCell ref="E5:E8"/>
    <mergeCell ref="C5:C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pane ySplit="3" topLeftCell="A4" activePane="bottomLeft" state="frozen"/>
      <selection pane="bottomLeft" activeCell="J7" sqref="J7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8" t="s">
        <v>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30"/>
    </row>
    <row r="2" spans="1:13" s="1" customFormat="1" ht="15.75" customHeight="1" thickBot="1" x14ac:dyDescent="0.25">
      <c r="A2" s="438" t="s">
        <v>11</v>
      </c>
      <c r="B2" s="411" t="s">
        <v>0</v>
      </c>
      <c r="C2" s="390"/>
      <c r="D2" s="433" t="s">
        <v>1</v>
      </c>
      <c r="E2" s="434"/>
      <c r="F2" s="434"/>
      <c r="G2" s="435"/>
      <c r="H2" s="411" t="s">
        <v>2</v>
      </c>
      <c r="I2" s="433" t="s">
        <v>3</v>
      </c>
      <c r="J2" s="434"/>
      <c r="K2" s="435"/>
      <c r="L2" s="436" t="s">
        <v>359</v>
      </c>
      <c r="M2" s="431" t="s">
        <v>10</v>
      </c>
    </row>
    <row r="3" spans="1:13" s="1" customFormat="1" ht="45" customHeight="1" thickBot="1" x14ac:dyDescent="0.25">
      <c r="A3" s="439"/>
      <c r="B3" s="412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12"/>
      <c r="I3" s="391" t="s">
        <v>8</v>
      </c>
      <c r="J3" s="170" t="s">
        <v>370</v>
      </c>
      <c r="K3" s="402" t="s">
        <v>371</v>
      </c>
      <c r="L3" s="437"/>
      <c r="M3" s="432"/>
    </row>
    <row r="4" spans="1:13" x14ac:dyDescent="0.25">
      <c r="A4" s="408" t="s">
        <v>164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</row>
    <row r="5" spans="1:13" ht="30" customHeight="1" x14ac:dyDescent="0.25">
      <c r="A5" s="225">
        <v>1</v>
      </c>
      <c r="B5" s="226" t="s">
        <v>165</v>
      </c>
      <c r="C5" s="126" t="s">
        <v>247</v>
      </c>
      <c r="D5" s="99" t="s">
        <v>244</v>
      </c>
      <c r="E5" s="99" t="s">
        <v>261</v>
      </c>
      <c r="F5" s="203" t="s">
        <v>171</v>
      </c>
      <c r="G5" s="203" t="s">
        <v>172</v>
      </c>
      <c r="H5" s="292" t="s">
        <v>37</v>
      </c>
      <c r="I5" s="226">
        <v>24000000</v>
      </c>
      <c r="J5" s="86">
        <v>23999999.999999996</v>
      </c>
      <c r="K5" s="70">
        <f t="shared" ref="K5:K8" si="0">J5/I5</f>
        <v>0.99999999999999989</v>
      </c>
      <c r="L5" s="69">
        <v>111429.60999999999</v>
      </c>
      <c r="M5" s="242"/>
    </row>
    <row r="6" spans="1:13" ht="30" customHeight="1" x14ac:dyDescent="0.25">
      <c r="A6" s="62">
        <v>2</v>
      </c>
      <c r="B6" s="264" t="s">
        <v>166</v>
      </c>
      <c r="C6" s="413" t="s">
        <v>247</v>
      </c>
      <c r="D6" s="413" t="s">
        <v>245</v>
      </c>
      <c r="E6" s="413" t="s">
        <v>262</v>
      </c>
      <c r="F6" s="417" t="s">
        <v>173</v>
      </c>
      <c r="G6" s="417" t="s">
        <v>161</v>
      </c>
      <c r="H6" s="143"/>
      <c r="I6" s="264"/>
      <c r="J6" s="25"/>
      <c r="K6" s="26"/>
      <c r="L6" s="27"/>
      <c r="M6" s="139"/>
    </row>
    <row r="7" spans="1:13" ht="15" customHeight="1" x14ac:dyDescent="0.25">
      <c r="A7" s="141" t="s">
        <v>167</v>
      </c>
      <c r="B7" s="264" t="s">
        <v>168</v>
      </c>
      <c r="C7" s="414"/>
      <c r="D7" s="414"/>
      <c r="E7" s="414"/>
      <c r="F7" s="417"/>
      <c r="G7" s="417"/>
      <c r="H7" s="143" t="s">
        <v>39</v>
      </c>
      <c r="I7" s="264">
        <v>27150000</v>
      </c>
      <c r="J7" s="25">
        <v>27108115.190000001</v>
      </c>
      <c r="K7" s="26">
        <f t="shared" si="0"/>
        <v>0.99845728139963175</v>
      </c>
      <c r="L7" s="27">
        <v>402413.18</v>
      </c>
      <c r="M7" s="471"/>
    </row>
    <row r="8" spans="1:13" ht="15" customHeight="1" thickBot="1" x14ac:dyDescent="0.3">
      <c r="A8" s="293" t="s">
        <v>169</v>
      </c>
      <c r="B8" s="294" t="s">
        <v>170</v>
      </c>
      <c r="C8" s="470"/>
      <c r="D8" s="470"/>
      <c r="E8" s="470"/>
      <c r="F8" s="469"/>
      <c r="G8" s="469"/>
      <c r="H8" s="83" t="s">
        <v>37</v>
      </c>
      <c r="I8" s="294">
        <v>24300000</v>
      </c>
      <c r="J8" s="84">
        <v>24300000.000000004</v>
      </c>
      <c r="K8" s="56">
        <f t="shared" si="0"/>
        <v>1.0000000000000002</v>
      </c>
      <c r="L8" s="85">
        <v>264056.84999999998</v>
      </c>
      <c r="M8" s="155"/>
    </row>
  </sheetData>
  <mergeCells count="14">
    <mergeCell ref="F6:F8"/>
    <mergeCell ref="G6:G8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C6:C8"/>
    <mergeCell ref="D6:D8"/>
    <mergeCell ref="E6:E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J10" sqref="J10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8" t="s">
        <v>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30"/>
    </row>
    <row r="2" spans="1:13" s="1" customFormat="1" ht="15.75" customHeight="1" thickBot="1" x14ac:dyDescent="0.25">
      <c r="A2" s="438" t="s">
        <v>11</v>
      </c>
      <c r="B2" s="411" t="s">
        <v>0</v>
      </c>
      <c r="C2" s="390"/>
      <c r="D2" s="433" t="s">
        <v>1</v>
      </c>
      <c r="E2" s="434"/>
      <c r="F2" s="434"/>
      <c r="G2" s="435"/>
      <c r="H2" s="411" t="s">
        <v>2</v>
      </c>
      <c r="I2" s="433" t="s">
        <v>3</v>
      </c>
      <c r="J2" s="434"/>
      <c r="K2" s="435"/>
      <c r="L2" s="436" t="s">
        <v>359</v>
      </c>
      <c r="M2" s="431" t="s">
        <v>10</v>
      </c>
    </row>
    <row r="3" spans="1:13" s="1" customFormat="1" ht="45" customHeight="1" thickBot="1" x14ac:dyDescent="0.25">
      <c r="A3" s="439"/>
      <c r="B3" s="412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12"/>
      <c r="I3" s="391" t="s">
        <v>8</v>
      </c>
      <c r="J3" s="170" t="s">
        <v>370</v>
      </c>
      <c r="K3" s="402" t="s">
        <v>371</v>
      </c>
      <c r="L3" s="437"/>
      <c r="M3" s="432"/>
    </row>
    <row r="4" spans="1:13" x14ac:dyDescent="0.25">
      <c r="A4" s="408" t="s">
        <v>174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</row>
    <row r="5" spans="1:13" s="3" customFormat="1" ht="15" customHeight="1" x14ac:dyDescent="0.25">
      <c r="A5" s="225">
        <v>1</v>
      </c>
      <c r="B5" s="295" t="s">
        <v>176</v>
      </c>
      <c r="C5" s="99" t="s">
        <v>246</v>
      </c>
      <c r="D5" s="99" t="s">
        <v>249</v>
      </c>
      <c r="E5" s="99" t="s">
        <v>192</v>
      </c>
      <c r="F5" s="99" t="s">
        <v>179</v>
      </c>
      <c r="G5" s="99" t="s">
        <v>180</v>
      </c>
      <c r="H5" s="296" t="s">
        <v>37</v>
      </c>
      <c r="I5" s="226">
        <v>60000000</v>
      </c>
      <c r="J5" s="73">
        <v>0</v>
      </c>
      <c r="K5" s="70">
        <f>J5/I5</f>
        <v>0</v>
      </c>
      <c r="L5" s="69">
        <v>0</v>
      </c>
      <c r="M5" s="242"/>
    </row>
    <row r="6" spans="1:13" ht="30" customHeight="1" x14ac:dyDescent="0.25">
      <c r="A6" s="225">
        <v>2</v>
      </c>
      <c r="B6" s="295" t="s">
        <v>177</v>
      </c>
      <c r="C6" s="99" t="s">
        <v>246</v>
      </c>
      <c r="D6" s="99" t="s">
        <v>263</v>
      </c>
      <c r="E6" s="99" t="s">
        <v>250</v>
      </c>
      <c r="F6" s="99" t="s">
        <v>181</v>
      </c>
      <c r="G6" s="204" t="s">
        <v>182</v>
      </c>
      <c r="H6" s="156" t="s">
        <v>37</v>
      </c>
      <c r="I6" s="226">
        <v>6000000</v>
      </c>
      <c r="J6" s="86">
        <v>0</v>
      </c>
      <c r="K6" s="70">
        <f t="shared" ref="K6:K14" si="0">J6/I6</f>
        <v>0</v>
      </c>
      <c r="L6" s="69">
        <v>0</v>
      </c>
      <c r="M6" s="242"/>
    </row>
    <row r="7" spans="1:13" ht="15" customHeight="1" thickBot="1" x14ac:dyDescent="0.3">
      <c r="A7" s="61">
        <v>3</v>
      </c>
      <c r="B7" s="152" t="s">
        <v>178</v>
      </c>
      <c r="C7" s="100" t="s">
        <v>246</v>
      </c>
      <c r="D7" s="100" t="s">
        <v>251</v>
      </c>
      <c r="E7" s="100"/>
      <c r="F7" s="298" t="s">
        <v>183</v>
      </c>
      <c r="G7" s="100" t="s">
        <v>29</v>
      </c>
      <c r="H7" s="161" t="s">
        <v>37</v>
      </c>
      <c r="I7" s="85">
        <v>30000000</v>
      </c>
      <c r="J7" s="58">
        <v>0</v>
      </c>
      <c r="K7" s="56">
        <f t="shared" si="0"/>
        <v>0</v>
      </c>
      <c r="L7" s="55">
        <v>0</v>
      </c>
      <c r="M7" s="155"/>
    </row>
    <row r="8" spans="1:13" x14ac:dyDescent="0.25">
      <c r="A8" s="408" t="s">
        <v>175</v>
      </c>
      <c r="B8" s="409"/>
      <c r="C8" s="409"/>
      <c r="D8" s="409"/>
      <c r="E8" s="409"/>
      <c r="F8" s="409"/>
      <c r="G8" s="409"/>
      <c r="H8" s="409"/>
      <c r="I8" s="409"/>
      <c r="J8" s="409"/>
      <c r="K8" s="409"/>
      <c r="L8" s="409"/>
      <c r="M8" s="410"/>
    </row>
    <row r="9" spans="1:13" s="3" customFormat="1" ht="30" customHeight="1" x14ac:dyDescent="0.25">
      <c r="A9" s="225">
        <v>1</v>
      </c>
      <c r="B9" s="295" t="s">
        <v>184</v>
      </c>
      <c r="C9" s="99" t="s">
        <v>246</v>
      </c>
      <c r="D9" s="99" t="s">
        <v>263</v>
      </c>
      <c r="E9" s="99" t="s">
        <v>250</v>
      </c>
      <c r="F9" s="99" t="s">
        <v>181</v>
      </c>
      <c r="G9" s="204" t="s">
        <v>182</v>
      </c>
      <c r="H9" s="156" t="s">
        <v>37</v>
      </c>
      <c r="I9" s="299">
        <v>4000000</v>
      </c>
      <c r="J9" s="69">
        <v>433799.30000000005</v>
      </c>
      <c r="K9" s="70">
        <f t="shared" si="0"/>
        <v>0.10844982500000001</v>
      </c>
      <c r="L9" s="71">
        <v>0</v>
      </c>
      <c r="M9" s="242"/>
    </row>
    <row r="10" spans="1:13" ht="30" customHeight="1" x14ac:dyDescent="0.25">
      <c r="A10" s="225">
        <v>2</v>
      </c>
      <c r="B10" s="295" t="s">
        <v>185</v>
      </c>
      <c r="C10" s="99" t="s">
        <v>248</v>
      </c>
      <c r="D10" s="99" t="s">
        <v>252</v>
      </c>
      <c r="E10" s="99" t="s">
        <v>239</v>
      </c>
      <c r="F10" s="204" t="s">
        <v>190</v>
      </c>
      <c r="G10" s="204" t="s">
        <v>191</v>
      </c>
      <c r="H10" s="156" t="s">
        <v>37</v>
      </c>
      <c r="I10" s="299">
        <f>10990000+2375000</f>
        <v>13365000</v>
      </c>
      <c r="J10" s="69">
        <v>11526279.610000001</v>
      </c>
      <c r="K10" s="70">
        <f t="shared" si="0"/>
        <v>0.86242271679760574</v>
      </c>
      <c r="L10" s="71">
        <v>1199830.1499999999</v>
      </c>
      <c r="M10" s="242"/>
    </row>
    <row r="11" spans="1:13" x14ac:dyDescent="0.25">
      <c r="A11" s="67">
        <v>3</v>
      </c>
      <c r="B11" s="88" t="s">
        <v>186</v>
      </c>
      <c r="C11" s="126" t="s">
        <v>248</v>
      </c>
      <c r="D11" s="126" t="s">
        <v>254</v>
      </c>
      <c r="E11" s="126" t="s">
        <v>253</v>
      </c>
      <c r="F11" s="180" t="s">
        <v>192</v>
      </c>
      <c r="G11" s="180" t="s">
        <v>118</v>
      </c>
      <c r="H11" s="159" t="s">
        <v>37</v>
      </c>
      <c r="I11" s="300">
        <v>18266696.800000001</v>
      </c>
      <c r="J11" s="11">
        <v>486003.42000000004</v>
      </c>
      <c r="K11" s="16">
        <f t="shared" si="0"/>
        <v>2.6605982752174438E-2</v>
      </c>
      <c r="L11" s="72">
        <v>230067.23</v>
      </c>
      <c r="M11" s="151"/>
    </row>
    <row r="12" spans="1:13" ht="30" customHeight="1" x14ac:dyDescent="0.25">
      <c r="A12" s="67">
        <v>4</v>
      </c>
      <c r="B12" s="88" t="s">
        <v>187</v>
      </c>
      <c r="C12" s="126" t="s">
        <v>246</v>
      </c>
      <c r="D12" s="126" t="s">
        <v>255</v>
      </c>
      <c r="E12" s="126" t="s">
        <v>173</v>
      </c>
      <c r="F12" s="180" t="s">
        <v>193</v>
      </c>
      <c r="G12" s="180" t="s">
        <v>194</v>
      </c>
      <c r="H12" s="159" t="s">
        <v>37</v>
      </c>
      <c r="I12" s="301">
        <v>9500000</v>
      </c>
      <c r="J12" s="11">
        <v>25000</v>
      </c>
      <c r="K12" s="16">
        <f t="shared" si="0"/>
        <v>2.631578947368421E-3</v>
      </c>
      <c r="L12" s="11">
        <v>25000</v>
      </c>
      <c r="M12" s="151"/>
    </row>
    <row r="13" spans="1:13" ht="15" customHeight="1" x14ac:dyDescent="0.25">
      <c r="A13" s="67">
        <v>5</v>
      </c>
      <c r="B13" s="88" t="s">
        <v>188</v>
      </c>
      <c r="C13" s="126" t="s">
        <v>246</v>
      </c>
      <c r="D13" s="126" t="s">
        <v>237</v>
      </c>
      <c r="E13" s="126" t="s">
        <v>173</v>
      </c>
      <c r="F13" s="180" t="s">
        <v>195</v>
      </c>
      <c r="G13" s="180" t="s">
        <v>194</v>
      </c>
      <c r="H13" s="159" t="s">
        <v>37</v>
      </c>
      <c r="I13" s="300">
        <v>10000000</v>
      </c>
      <c r="J13" s="11">
        <v>30000</v>
      </c>
      <c r="K13" s="16">
        <f t="shared" si="0"/>
        <v>3.0000000000000001E-3</v>
      </c>
      <c r="L13" s="72">
        <v>0</v>
      </c>
      <c r="M13" s="151"/>
    </row>
    <row r="14" spans="1:13" ht="15" customHeight="1" thickBot="1" x14ac:dyDescent="0.3">
      <c r="A14" s="61">
        <v>6</v>
      </c>
      <c r="B14" s="87" t="s">
        <v>189</v>
      </c>
      <c r="C14" s="100" t="s">
        <v>248</v>
      </c>
      <c r="D14" s="100" t="s">
        <v>256</v>
      </c>
      <c r="E14" s="100" t="s">
        <v>264</v>
      </c>
      <c r="F14" s="154" t="s">
        <v>193</v>
      </c>
      <c r="G14" s="154" t="s">
        <v>29</v>
      </c>
      <c r="H14" s="161" t="s">
        <v>37</v>
      </c>
      <c r="I14" s="302">
        <v>14066845.460000001</v>
      </c>
      <c r="J14" s="55">
        <v>313120.08</v>
      </c>
      <c r="K14" s="56">
        <f t="shared" si="0"/>
        <v>2.2259438400057605E-2</v>
      </c>
      <c r="L14" s="57">
        <v>193031.81</v>
      </c>
      <c r="M14" s="155"/>
    </row>
    <row r="15" spans="1:13" x14ac:dyDescent="0.25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</row>
    <row r="16" spans="1:13" x14ac:dyDescent="0.25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workbookViewId="0">
      <pane ySplit="3" topLeftCell="A4" activePane="bottomLeft" state="frozen"/>
      <selection pane="bottomLeft" activeCell="K13" sqref="K1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28" t="s">
        <v>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30"/>
    </row>
    <row r="2" spans="1:63" ht="15.75" customHeight="1" thickBot="1" x14ac:dyDescent="0.25">
      <c r="A2" s="438" t="s">
        <v>11</v>
      </c>
      <c r="B2" s="411" t="s">
        <v>0</v>
      </c>
      <c r="C2" s="390"/>
      <c r="D2" s="433" t="s">
        <v>1</v>
      </c>
      <c r="E2" s="434"/>
      <c r="F2" s="434"/>
      <c r="G2" s="435"/>
      <c r="H2" s="411" t="s">
        <v>2</v>
      </c>
      <c r="I2" s="433" t="s">
        <v>3</v>
      </c>
      <c r="J2" s="434"/>
      <c r="K2" s="435"/>
      <c r="L2" s="436" t="s">
        <v>359</v>
      </c>
      <c r="M2" s="431" t="s">
        <v>10</v>
      </c>
    </row>
    <row r="3" spans="1:63" ht="45" customHeight="1" thickBot="1" x14ac:dyDescent="0.25">
      <c r="A3" s="439"/>
      <c r="B3" s="412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12"/>
      <c r="I3" s="391" t="s">
        <v>8</v>
      </c>
      <c r="J3" s="170" t="s">
        <v>370</v>
      </c>
      <c r="K3" s="402" t="s">
        <v>371</v>
      </c>
      <c r="L3" s="437"/>
      <c r="M3" s="432"/>
    </row>
    <row r="4" spans="1:63" x14ac:dyDescent="0.2">
      <c r="A4" s="408" t="s">
        <v>196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</row>
    <row r="5" spans="1:63" s="2" customFormat="1" ht="15" customHeight="1" x14ac:dyDescent="0.2">
      <c r="A5" s="303">
        <v>1</v>
      </c>
      <c r="B5" s="304" t="s">
        <v>198</v>
      </c>
      <c r="C5" s="99" t="s">
        <v>314</v>
      </c>
      <c r="D5" s="99" t="s">
        <v>267</v>
      </c>
      <c r="E5" s="305" t="s">
        <v>156</v>
      </c>
      <c r="F5" s="306" t="s">
        <v>204</v>
      </c>
      <c r="G5" s="306" t="s">
        <v>118</v>
      </c>
      <c r="H5" s="296" t="s">
        <v>203</v>
      </c>
      <c r="I5" s="307">
        <v>30000000</v>
      </c>
      <c r="J5" s="73">
        <v>29588135.279999997</v>
      </c>
      <c r="K5" s="70">
        <f>J5/I5</f>
        <v>0.98627117599999992</v>
      </c>
      <c r="L5" s="69">
        <v>0</v>
      </c>
      <c r="M5" s="242"/>
    </row>
    <row r="6" spans="1:63" s="2" customFormat="1" ht="15" customHeight="1" x14ac:dyDescent="0.2">
      <c r="A6" s="308">
        <v>2</v>
      </c>
      <c r="B6" s="157" t="s">
        <v>199</v>
      </c>
      <c r="C6" s="126" t="s">
        <v>315</v>
      </c>
      <c r="D6" s="126" t="s">
        <v>267</v>
      </c>
      <c r="E6" s="179" t="s">
        <v>156</v>
      </c>
      <c r="F6" s="309" t="s">
        <v>205</v>
      </c>
      <c r="G6" s="309" t="s">
        <v>206</v>
      </c>
      <c r="H6" s="181" t="s">
        <v>203</v>
      </c>
      <c r="I6" s="310">
        <v>73130000</v>
      </c>
      <c r="J6" s="68">
        <v>26797424.559999999</v>
      </c>
      <c r="K6" s="16">
        <f>J6/I6</f>
        <v>0.36643545138793926</v>
      </c>
      <c r="L6" s="11">
        <v>0</v>
      </c>
      <c r="M6" s="151"/>
    </row>
    <row r="7" spans="1:63" s="2" customFormat="1" ht="15" customHeight="1" x14ac:dyDescent="0.2">
      <c r="A7" s="261">
        <v>3</v>
      </c>
      <c r="B7" s="263" t="s">
        <v>200</v>
      </c>
      <c r="C7" s="414" t="s">
        <v>314</v>
      </c>
      <c r="D7" s="414" t="s">
        <v>268</v>
      </c>
      <c r="E7" s="414" t="s">
        <v>269</v>
      </c>
      <c r="F7" s="426" t="s">
        <v>181</v>
      </c>
      <c r="G7" s="426" t="s">
        <v>207</v>
      </c>
      <c r="H7" s="193"/>
      <c r="I7" s="311"/>
      <c r="J7" s="24"/>
      <c r="K7" s="26"/>
      <c r="L7" s="27"/>
      <c r="M7" s="139"/>
    </row>
    <row r="8" spans="1:63" ht="15" customHeight="1" x14ac:dyDescent="0.2">
      <c r="A8" s="62"/>
      <c r="B8" s="81" t="s">
        <v>201</v>
      </c>
      <c r="C8" s="414"/>
      <c r="D8" s="414"/>
      <c r="E8" s="414"/>
      <c r="F8" s="426"/>
      <c r="G8" s="426"/>
      <c r="H8" s="193" t="s">
        <v>203</v>
      </c>
      <c r="I8" s="312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39"/>
    </row>
    <row r="9" spans="1:63" ht="15" customHeight="1" x14ac:dyDescent="0.2">
      <c r="A9" s="62"/>
      <c r="B9" s="81" t="s">
        <v>234</v>
      </c>
      <c r="C9" s="414"/>
      <c r="D9" s="414"/>
      <c r="E9" s="414"/>
      <c r="F9" s="426"/>
      <c r="G9" s="426"/>
      <c r="H9" s="193" t="s">
        <v>203</v>
      </c>
      <c r="I9" s="312">
        <v>56250000</v>
      </c>
      <c r="J9" s="313">
        <v>41811551.380000003</v>
      </c>
      <c r="K9" s="26">
        <f t="shared" si="0"/>
        <v>0.74331646897777781</v>
      </c>
      <c r="L9" s="81">
        <v>0</v>
      </c>
      <c r="M9" s="139"/>
    </row>
    <row r="10" spans="1:63" ht="15" customHeight="1" x14ac:dyDescent="0.2">
      <c r="A10" s="201"/>
      <c r="B10" s="211" t="s">
        <v>14</v>
      </c>
      <c r="C10" s="415"/>
      <c r="D10" s="415"/>
      <c r="E10" s="415"/>
      <c r="F10" s="427"/>
      <c r="G10" s="427"/>
      <c r="H10" s="133" t="s">
        <v>203</v>
      </c>
      <c r="I10" s="314">
        <f>SUM(I8:I9)</f>
        <v>67500000</v>
      </c>
      <c r="J10" s="314">
        <f>SUM(J8:J9)</f>
        <v>53028683.07</v>
      </c>
      <c r="K10" s="76">
        <f t="shared" si="0"/>
        <v>0.7856101195555556</v>
      </c>
      <c r="L10" s="315">
        <f>SUM(L8:L9)</f>
        <v>0</v>
      </c>
      <c r="M10" s="151"/>
    </row>
    <row r="11" spans="1:63" ht="60" customHeight="1" thickBot="1" x14ac:dyDescent="0.25">
      <c r="A11" s="316">
        <v>4</v>
      </c>
      <c r="B11" s="60" t="s">
        <v>202</v>
      </c>
      <c r="C11" s="100" t="s">
        <v>314</v>
      </c>
      <c r="D11" s="317" t="s">
        <v>270</v>
      </c>
      <c r="E11" s="317" t="s">
        <v>271</v>
      </c>
      <c r="F11" s="318" t="s">
        <v>208</v>
      </c>
      <c r="G11" s="318" t="s">
        <v>209</v>
      </c>
      <c r="H11" s="319" t="s">
        <v>203</v>
      </c>
      <c r="I11" s="320">
        <v>22500000</v>
      </c>
      <c r="J11" s="321">
        <v>20534475.109999999</v>
      </c>
      <c r="K11" s="56">
        <f t="shared" si="0"/>
        <v>0.91264333822222221</v>
      </c>
      <c r="L11" s="84">
        <v>0</v>
      </c>
      <c r="M11" s="155"/>
    </row>
    <row r="12" spans="1:63" x14ac:dyDescent="0.2">
      <c r="A12" s="408" t="s">
        <v>197</v>
      </c>
      <c r="B12" s="409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10"/>
    </row>
    <row r="13" spans="1:63" s="2" customFormat="1" ht="30" customHeight="1" x14ac:dyDescent="0.2">
      <c r="A13" s="303">
        <v>1</v>
      </c>
      <c r="B13" s="322" t="s">
        <v>210</v>
      </c>
      <c r="C13" s="99" t="s">
        <v>316</v>
      </c>
      <c r="D13" s="99" t="s">
        <v>270</v>
      </c>
      <c r="E13" s="99" t="s">
        <v>212</v>
      </c>
      <c r="F13" s="268" t="s">
        <v>212</v>
      </c>
      <c r="G13" s="323" t="s">
        <v>213</v>
      </c>
      <c r="H13" s="268" t="s">
        <v>216</v>
      </c>
      <c r="I13" s="299">
        <v>82500000</v>
      </c>
      <c r="J13" s="69">
        <v>3069056.4000000004</v>
      </c>
      <c r="K13" s="70">
        <f t="shared" si="0"/>
        <v>3.7200683636363641E-2</v>
      </c>
      <c r="L13" s="71">
        <v>74735.22</v>
      </c>
      <c r="M13" s="242"/>
    </row>
    <row r="14" spans="1:63" s="2" customFormat="1" ht="30" customHeight="1" thickBot="1" x14ac:dyDescent="0.25">
      <c r="A14" s="316">
        <v>2</v>
      </c>
      <c r="B14" s="324" t="s">
        <v>211</v>
      </c>
      <c r="C14" s="100" t="s">
        <v>317</v>
      </c>
      <c r="D14" s="100" t="s">
        <v>272</v>
      </c>
      <c r="E14" s="100" t="s">
        <v>212</v>
      </c>
      <c r="F14" s="325" t="s">
        <v>214</v>
      </c>
      <c r="G14" s="326" t="s">
        <v>215</v>
      </c>
      <c r="H14" s="325" t="s">
        <v>37</v>
      </c>
      <c r="I14" s="327">
        <v>1000000</v>
      </c>
      <c r="J14" s="328">
        <v>732987.55</v>
      </c>
      <c r="K14" s="56">
        <f t="shared" si="0"/>
        <v>0.73298755000000004</v>
      </c>
      <c r="L14" s="57">
        <v>0</v>
      </c>
      <c r="M14" s="155"/>
    </row>
    <row r="15" spans="1:63" x14ac:dyDescent="0.2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</row>
    <row r="16" spans="1:63" s="43" customFormat="1" x14ac:dyDescent="0.2">
      <c r="A16" s="218"/>
      <c r="B16" s="219" t="s">
        <v>131</v>
      </c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108"/>
      <c r="O16" s="108"/>
      <c r="P16" s="108"/>
      <c r="Q16" s="108"/>
      <c r="R16" s="108"/>
      <c r="S16" s="108"/>
      <c r="T16" s="108"/>
      <c r="U16" s="108"/>
      <c r="V16" s="101"/>
      <c r="W16" s="109"/>
      <c r="X16" s="110"/>
      <c r="Y16" s="111"/>
      <c r="Z16" s="112"/>
      <c r="AA16" s="113"/>
      <c r="AB16" s="113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9" customFormat="1" ht="16.899999999999999" customHeight="1" x14ac:dyDescent="0.2">
      <c r="A17" s="256" t="s">
        <v>87</v>
      </c>
      <c r="B17" s="271" t="s">
        <v>226</v>
      </c>
      <c r="C17" s="272"/>
      <c r="D17" s="273"/>
      <c r="E17" s="274"/>
      <c r="F17" s="274"/>
      <c r="G17" s="221"/>
      <c r="H17" s="221"/>
      <c r="I17" s="221"/>
      <c r="J17" s="221"/>
      <c r="K17" s="221"/>
      <c r="L17" s="221"/>
      <c r="M17" s="221"/>
      <c r="N17" s="114"/>
      <c r="O17" s="114"/>
      <c r="P17" s="132"/>
      <c r="Q17" s="114"/>
      <c r="R17" s="132"/>
      <c r="S17" s="114"/>
      <c r="T17" s="114"/>
      <c r="U17" s="114"/>
      <c r="V17" s="114"/>
      <c r="W17" s="114"/>
      <c r="X17" s="115"/>
      <c r="Y17" s="1"/>
      <c r="Z17" s="116"/>
      <c r="AA17" s="116"/>
      <c r="AB17" s="116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</row>
    <row r="19" spans="1:250" x14ac:dyDescent="0.2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</row>
    <row r="20" spans="1:250" x14ac:dyDescent="0.2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</row>
    <row r="21" spans="1:250" x14ac:dyDescent="0.2">
      <c r="A21" s="217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</row>
    <row r="22" spans="1:250" x14ac:dyDescent="0.2">
      <c r="A22" s="217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</row>
    <row r="23" spans="1:250" x14ac:dyDescent="0.2">
      <c r="A23" s="217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28" t="s">
        <v>40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30"/>
    </row>
    <row r="2" spans="1:13" s="1" customFormat="1" ht="15.75" customHeight="1" thickBot="1" x14ac:dyDescent="0.25">
      <c r="A2" s="438" t="s">
        <v>11</v>
      </c>
      <c r="B2" s="411" t="s">
        <v>0</v>
      </c>
      <c r="C2" s="390"/>
      <c r="D2" s="433" t="s">
        <v>1</v>
      </c>
      <c r="E2" s="434"/>
      <c r="F2" s="434"/>
      <c r="G2" s="435"/>
      <c r="H2" s="411" t="s">
        <v>2</v>
      </c>
      <c r="I2" s="433" t="s">
        <v>3</v>
      </c>
      <c r="J2" s="434"/>
      <c r="K2" s="435"/>
      <c r="L2" s="436" t="s">
        <v>359</v>
      </c>
      <c r="M2" s="431" t="s">
        <v>10</v>
      </c>
    </row>
    <row r="3" spans="1:13" s="1" customFormat="1" ht="45" customHeight="1" thickBot="1" x14ac:dyDescent="0.25">
      <c r="A3" s="439"/>
      <c r="B3" s="412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12"/>
      <c r="I3" s="391" t="s">
        <v>8</v>
      </c>
      <c r="J3" s="170" t="s">
        <v>370</v>
      </c>
      <c r="K3" s="402" t="s">
        <v>371</v>
      </c>
      <c r="L3" s="437"/>
      <c r="M3" s="432"/>
    </row>
    <row r="4" spans="1:13" x14ac:dyDescent="0.25">
      <c r="A4" s="408" t="s">
        <v>217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10"/>
    </row>
    <row r="5" spans="1:13" ht="18.75" customHeight="1" thickBot="1" x14ac:dyDescent="0.3">
      <c r="A5" s="215">
        <v>1</v>
      </c>
      <c r="B5" s="329" t="s">
        <v>218</v>
      </c>
      <c r="C5" s="330" t="s">
        <v>247</v>
      </c>
      <c r="D5" s="330" t="s">
        <v>334</v>
      </c>
      <c r="E5" s="330" t="s">
        <v>262</v>
      </c>
      <c r="F5" s="235" t="s">
        <v>83</v>
      </c>
      <c r="G5" s="235" t="s">
        <v>220</v>
      </c>
      <c r="H5" s="331" t="s">
        <v>219</v>
      </c>
      <c r="I5" s="332">
        <v>11600000</v>
      </c>
      <c r="J5" s="89">
        <v>0</v>
      </c>
      <c r="K5" s="56">
        <f t="shared" ref="K5" si="0">J5/I5</f>
        <v>0</v>
      </c>
      <c r="L5" s="90">
        <v>0</v>
      </c>
      <c r="M5" s="216"/>
    </row>
    <row r="6" spans="1:13" s="3" customFormat="1" x14ac:dyDescent="0.25">
      <c r="A6" s="23"/>
      <c r="B6" s="63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3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WB</vt:lpstr>
      <vt:lpstr>EIB </vt:lpstr>
      <vt:lpstr>EBRD</vt:lpstr>
      <vt:lpstr>CEB</vt:lpstr>
      <vt:lpstr>IFAD</vt:lpstr>
      <vt:lpstr>OPEC</vt:lpstr>
      <vt:lpstr>KfW</vt:lpstr>
      <vt:lpstr>SFD</vt:lpstr>
      <vt:lpstr>KFAD</vt:lpstr>
      <vt:lpstr>JICA</vt:lpstr>
      <vt:lpstr>EU MA pomoć</vt:lpstr>
      <vt:lpstr>CEB!Print_Area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2022-06-15T08:30:15Z</dcterms:modified>
</cp:coreProperties>
</file>